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Report Card" sheetId="4" state="visible" r:id="rId4"/>
    <sheet xmlns:r="http://schemas.openxmlformats.org/officeDocument/2006/relationships" name="Course List" sheetId="5" state="visible" r:id="rId5"/>
    <sheet xmlns:r="http://schemas.openxmlformats.org/officeDocument/2006/relationships" name="Attendance" sheetId="6" state="visible" r:id="rId6"/>
    <sheet xmlns:r="http://schemas.openxmlformats.org/officeDocument/2006/relationships" name="Course 1" sheetId="7" state="visible" r:id="rId7"/>
    <sheet xmlns:r="http://schemas.openxmlformats.org/officeDocument/2006/relationships" name="Course 2" sheetId="8" state="visible" r:id="rId8"/>
    <sheet xmlns:r="http://schemas.openxmlformats.org/officeDocument/2006/relationships" name="Course 3" sheetId="9" state="visible" r:id="rId9"/>
    <sheet xmlns:r="http://schemas.openxmlformats.org/officeDocument/2006/relationships" name="Course 4" sheetId="10" state="visible" r:id="rId10"/>
    <sheet xmlns:r="http://schemas.openxmlformats.org/officeDocument/2006/relationships" name="Course 5" sheetId="11" state="visible" r:id="rId11"/>
    <sheet xmlns:r="http://schemas.openxmlformats.org/officeDocument/2006/relationships" name="Course 6" sheetId="12" state="visible" r:id="rId12"/>
    <sheet xmlns:r="http://schemas.openxmlformats.org/officeDocument/2006/relationships" name="Course 7" sheetId="13" state="visible" r:id="rId13"/>
    <sheet xmlns:r="http://schemas.openxmlformats.org/officeDocument/2006/relationships" name="Course 8" sheetId="14" state="visible" r:id="rId14"/>
    <sheet xmlns:r="http://schemas.openxmlformats.org/officeDocument/2006/relationships" name="Course 9" sheetId="15" state="visible" r:id="rId15"/>
    <sheet xmlns:r="http://schemas.openxmlformats.org/officeDocument/2006/relationships" name="Course 10" sheetId="16" state="visible" r:id="rId16"/>
    <sheet xmlns:r="http://schemas.openxmlformats.org/officeDocument/2006/relationships" name="Course 11" sheetId="17" state="visible" r:id="rId17"/>
    <sheet xmlns:r="http://schemas.openxmlformats.org/officeDocument/2006/relationships" name="Course 12" sheetId="18" state="visible" r:id="rId18"/>
    <sheet xmlns:r="http://schemas.openxmlformats.org/officeDocument/2006/relationships" name="Course 13" sheetId="19" state="visible" r:id="rId19"/>
    <sheet xmlns:r="http://schemas.openxmlformats.org/officeDocument/2006/relationships" name="Course 14" sheetId="20" state="visible" r:id="rId20"/>
    <sheet xmlns:r="http://schemas.openxmlformats.org/officeDocument/2006/relationships" name="Course 15" sheetId="21" state="visible" r:id="rId21"/>
    <sheet xmlns:r="http://schemas.openxmlformats.org/officeDocument/2006/relationships" name="Book List" sheetId="22" state="visible" r:id="rId22"/>
    <sheet xmlns:r="http://schemas.openxmlformats.org/officeDocument/2006/relationships" name="Activities" sheetId="23" state="visible" r:id="rId23"/>
    <sheet xmlns:r="http://schemas.openxmlformats.org/officeDocument/2006/relationships" name="Field Trips" sheetId="24" state="visible" r:id="rId24"/>
    <sheet xmlns:r="http://schemas.openxmlformats.org/officeDocument/2006/relationships" name="About &amp; Support" sheetId="25" state="visible" r:id="rId25"/>
  </sheets>
  <definedNames>
    <definedName name="Student">Setup!$B$5</definedName>
    <definedName name="SchoolYear">Setup!$B$6</definedName>
    <definedName name="SchoolName">Setup!$B$7</definedName>
    <definedName name="GradeLevel">Setup!$B$8</definedName>
    <definedName name="Teacher">Setup!$B$9</definedName>
    <definedName name="TermMode">Setup!$B$12</definedName>
    <definedName name="TermCount">Setup!$B$13</definedName>
    <definedName name="FinalMethod">Setup!$B$14</definedName>
    <definedName name="RoundGrades">Setup!$B$15</definedName>
    <definedName name="TermLabels">Setup!$B$18:$B$21</definedName>
    <definedName name="ScaleLetter">Setup!$A$26:$A$38</definedName>
    <definedName name="ScaleMin">Setup!$B$26:$B$38</definedName>
    <definedName name="ScaleGPA">Setup!$C$26:$C$38</definedName>
    <definedName name="PassMark">Setup!$B$40</definedName>
    <definedName name="StartMonth">Setup!$B$43</definedName>
    <definedName name="StartYear">Setup!$B$44</definedName>
    <definedName name="ReqDays">Setup!$B$45</definedName>
    <definedName name="StartMonthNo">Setup!$B$46</definedName>
    <definedName name="MonthNames">Setup!$H$50:$H$61</definedName>
    <definedName name="ReportTerms">Setup!$I$50:$I$54</definedName>
    <definedName name="TermEnds">Setup!$C$18:$C$21</definedName>
    <definedName name="_xlnm.Print_Area" localSheetId="0">'Start Here'!$A$1:$B$67</definedName>
    <definedName name="_xlnm.Print_Area" localSheetId="1">'Setup'!$A$1:$D$47</definedName>
    <definedName name="_xlnm.Print_Area" localSheetId="2">'Summary'!$A$1:$L$25</definedName>
    <definedName name="_xlnm.Print_Area" localSheetId="3">'Report Card'!$A$1:$G$39</definedName>
    <definedName name="_xlnm.Print_Titles" localSheetId="4">'Course List'!$4:$4</definedName>
    <definedName name="_xlnm.Print_Area" localSheetId="4">'Course List'!$A$1:$F$20</definedName>
    <definedName name="_xlnm.Print_Area" localSheetId="5">'Attendance'!$A$1:$M$40</definedName>
    <definedName name="_xlnm.Print_Titles" localSheetId="6">'Course 1'!$1:$18</definedName>
    <definedName name="_xlnm.Print_Area" localSheetId="6">'Course 1'!$A$1:$H$268</definedName>
    <definedName name="_xlnm.Print_Titles" localSheetId="7">'Course 2'!$1:$18</definedName>
    <definedName name="_xlnm.Print_Area" localSheetId="7">'Course 2'!$A$1:$H$268</definedName>
    <definedName name="_xlnm.Print_Titles" localSheetId="8">'Course 3'!$1:$18</definedName>
    <definedName name="_xlnm.Print_Area" localSheetId="8">'Course 3'!$A$1:$H$268</definedName>
    <definedName name="_xlnm.Print_Titles" localSheetId="9">'Course 4'!$1:$18</definedName>
    <definedName name="_xlnm.Print_Area" localSheetId="9">'Course 4'!$A$1:$H$268</definedName>
    <definedName name="_xlnm.Print_Titles" localSheetId="10">'Course 5'!$1:$18</definedName>
    <definedName name="_xlnm.Print_Area" localSheetId="10">'Course 5'!$A$1:$H$268</definedName>
    <definedName name="_xlnm.Print_Titles" localSheetId="11">'Course 6'!$1:$18</definedName>
    <definedName name="_xlnm.Print_Area" localSheetId="11">'Course 6'!$A$1:$H$268</definedName>
    <definedName name="_xlnm.Print_Titles" localSheetId="12">'Course 7'!$1:$18</definedName>
    <definedName name="_xlnm.Print_Area" localSheetId="12">'Course 7'!$A$1:$H$268</definedName>
    <definedName name="_xlnm.Print_Titles" localSheetId="13">'Course 8'!$1:$18</definedName>
    <definedName name="_xlnm.Print_Area" localSheetId="13">'Course 8'!$A$1:$H$268</definedName>
    <definedName name="_xlnm.Print_Titles" localSheetId="14">'Course 9'!$1:$18</definedName>
    <definedName name="_xlnm.Print_Area" localSheetId="14">'Course 9'!$A$1:$H$268</definedName>
    <definedName name="_xlnm.Print_Titles" localSheetId="15">'Course 10'!$1:$18</definedName>
    <definedName name="_xlnm.Print_Area" localSheetId="15">'Course 10'!$A$1:$H$268</definedName>
    <definedName name="_xlnm.Print_Titles" localSheetId="16">'Course 11'!$1:$18</definedName>
    <definedName name="_xlnm.Print_Area" localSheetId="16">'Course 11'!$A$1:$H$268</definedName>
    <definedName name="_xlnm.Print_Titles" localSheetId="17">'Course 12'!$1:$18</definedName>
    <definedName name="_xlnm.Print_Area" localSheetId="17">'Course 12'!$A$1:$H$268</definedName>
    <definedName name="_xlnm.Print_Titles" localSheetId="18">'Course 13'!$1:$18</definedName>
    <definedName name="_xlnm.Print_Area" localSheetId="18">'Course 13'!$A$1:$H$268</definedName>
    <definedName name="_xlnm.Print_Titles" localSheetId="19">'Course 14'!$1:$18</definedName>
    <definedName name="_xlnm.Print_Area" localSheetId="19">'Course 14'!$A$1:$H$268</definedName>
    <definedName name="_xlnm.Print_Titles" localSheetId="20">'Course 15'!$1:$18</definedName>
    <definedName name="_xlnm.Print_Area" localSheetId="20">'Course 15'!$A$1:$H$268</definedName>
    <definedName name="_xlnm.Print_Titles" localSheetId="21">'Book List'!$4:$4</definedName>
    <definedName name="_xlnm.Print_Area" localSheetId="21">'Book List'!$A$1:$E$124</definedName>
    <definedName name="_xlnm.Print_Titles" localSheetId="22">'Activities'!$4:$4</definedName>
    <definedName name="_xlnm.Print_Area" localSheetId="22">'Activities'!$A$1:$E$124</definedName>
    <definedName name="_xlnm.Print_Titles" localSheetId="23">'Field Trips'!$4:$4</definedName>
    <definedName name="_xlnm.Print_Area" localSheetId="23">'Field Trips'!$A$1:$E$104</definedName>
    <definedName name="_xlnm.Print_Area" localSheetId="24">'About &amp; Support'!$A$1:$B$24</definedName>
  </definedNames>
  <calcPr calcId="171027" fullCalcOnLoad="1"/>
</workbook>
</file>

<file path=xl/styles.xml><?xml version="1.0" encoding="utf-8"?>
<styleSheet xmlns="http://schemas.openxmlformats.org/spreadsheetml/2006/main">
  <numFmts count="8">
    <numFmt numFmtId="164" formatCode="0.##"/>
    <numFmt numFmtId="165" formatCode="0.0"/>
    <numFmt numFmtId="166" formatCode="0.0#"/>
    <numFmt numFmtId="167" formatCode="0.#"/>
    <numFmt numFmtId="168" formatCode="0.##&quot;%&quot;"/>
    <numFmt numFmtId="169" formatCode=";;;@"/>
    <numFmt numFmtId="170" formatCode="0;-0;;@"/>
    <numFmt numFmtId="171" formatCode="mm/dd/yyyy"/>
  </numFmts>
  <fonts count="32">
    <font>
      <name val="Calibri"/>
      <family val="2"/>
      <color theme="1"/>
      <sz val="11"/>
      <scheme val="minor"/>
    </font>
    <font>
      <name val="Calibri"/>
      <b val="1"/>
      <color rgb="001D4E89"/>
      <sz val="22"/>
    </font>
    <font>
      <name val="Calibri"/>
      <i val="1"/>
      <color rgb="006B7280"/>
      <sz val="11"/>
    </font>
    <font>
      <name val="Calibri"/>
      <color rgb="001F2937"/>
      <sz val="11"/>
    </font>
    <font>
      <name val="Calibri"/>
      <b val="1"/>
      <color rgb="00FFFFFF"/>
      <sz val="12"/>
    </font>
    <font>
      <name val="Calibri"/>
      <color rgb="001F2937"/>
      <sz val="10.5"/>
    </font>
    <font>
      <name val="Calibri"/>
      <b val="1"/>
      <color rgb="001D4E89"/>
      <sz val="10.5"/>
    </font>
    <font>
      <name val="Calibri"/>
      <i val="1"/>
      <color rgb="006B7280"/>
      <sz val="9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i val="1"/>
      <color rgb="001F2937"/>
      <sz val="10"/>
    </font>
    <font>
      <name val="Calibri"/>
      <color rgb="00D1D5DB"/>
      <sz val="9"/>
    </font>
    <font>
      <name val="Calibri"/>
      <color rgb="00D1D5DB"/>
      <sz val="8"/>
    </font>
    <font>
      <name val="Calibri"/>
      <b val="1"/>
      <color rgb="001D4E89"/>
      <sz val="10"/>
    </font>
    <font>
      <name val="Calibri"/>
      <b val="1"/>
      <color rgb="001D4E89"/>
      <sz val="12"/>
    </font>
    <font>
      <name val="Calibri"/>
      <i val="1"/>
      <color rgb="00B45309"/>
      <sz val="9"/>
    </font>
    <font>
      <name val="Calibri"/>
      <b val="1"/>
      <color rgb="00FFFFFF"/>
      <sz val="9"/>
    </font>
    <font>
      <name val="Calibri"/>
      <b val="1"/>
      <color rgb="001F2937"/>
      <sz val="11"/>
    </font>
    <font>
      <name val="Calibri"/>
      <b val="1"/>
      <color rgb="00B91C1C"/>
      <sz val="9"/>
    </font>
    <font>
      <name val="Calibri"/>
      <b val="1"/>
      <color rgb="00FFFFFF"/>
      <sz val="14"/>
    </font>
    <font>
      <name val="Calibri"/>
      <b val="1"/>
      <color rgb="001D4E89"/>
      <sz val="11"/>
    </font>
    <font>
      <name val="Calibri"/>
      <color rgb="006B7280"/>
      <sz val="9"/>
    </font>
    <font>
      <name val="Calibri"/>
      <b val="1"/>
      <color rgb="00FFFFFF"/>
      <sz val="11"/>
    </font>
    <font>
      <name val="Calibri"/>
      <b val="1"/>
      <color rgb="001F2937"/>
      <sz val="9"/>
    </font>
    <font>
      <name val="Calibri"/>
      <b val="1"/>
      <color rgb="00FFFFFF"/>
      <sz val="8"/>
    </font>
    <font>
      <name val="Calibri"/>
      <color rgb="001F2937"/>
      <sz val="9"/>
    </font>
    <font>
      <name val="Calibri"/>
      <b val="1"/>
      <color rgb="001D4E89"/>
      <sz val="20"/>
    </font>
    <font>
      <name val="Calibri"/>
      <color rgb="00FFFFFF"/>
      <sz val="8"/>
    </font>
    <font>
      <name val="Calibri"/>
      <b val="1"/>
      <color rgb="006B7280"/>
      <sz val="9"/>
    </font>
    <font>
      <name val="Calibri"/>
      <b val="1"/>
      <color rgb="001E7A46"/>
      <sz val="13"/>
    </font>
  </fonts>
  <fills count="10">
    <fill>
      <patternFill/>
    </fill>
    <fill>
      <patternFill patternType="gray125"/>
    </fill>
    <fill>
      <patternFill patternType="solid">
        <fgColor rgb="001D4E89"/>
      </patternFill>
    </fill>
    <fill>
      <patternFill patternType="solid">
        <fgColor rgb="00374151"/>
      </patternFill>
    </fill>
    <fill>
      <patternFill patternType="solid">
        <fgColor rgb="00FFF7DA"/>
      </patternFill>
    </fill>
    <fill>
      <patternFill patternType="solid">
        <fgColor rgb="00F3F4F6"/>
      </patternFill>
    </fill>
    <fill>
      <patternFill patternType="solid">
        <fgColor rgb="006B7280"/>
      </patternFill>
    </fill>
    <fill>
      <patternFill patternType="solid">
        <fgColor rgb="00FFFFFF"/>
      </patternFill>
    </fill>
    <fill>
      <patternFill patternType="solid">
        <fgColor rgb="00DCE6F1"/>
      </patternFill>
    </fill>
    <fill>
      <patternFill patternType="solid">
        <fgColor rgb="00E8F3EC"/>
      </patternFill>
    </fill>
  </fills>
  <borders count="17">
    <border>
      <left/>
      <right/>
      <top/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  <border>
      <left/>
      <right/>
      <top style="thin">
        <color rgb="009CA3AF"/>
      </top>
      <bottom/>
      <diagonal/>
    </border>
    <border>
      <left/>
      <right style="thin">
        <color rgb="009CA3AF"/>
      </right>
      <top style="thin">
        <color rgb="009CA3AF"/>
      </top>
      <bottom/>
      <diagonal/>
    </border>
    <border>
      <left/>
      <right/>
      <top style="thin">
        <color rgb="009CA3AF"/>
      </top>
      <bottom style="thin">
        <color rgb="009CA3AF"/>
      </bottom>
      <diagonal/>
    </border>
    <border>
      <left/>
      <right style="thin">
        <color rgb="009CA3AF"/>
      </right>
      <top style="thin">
        <color rgb="009CA3AF"/>
      </top>
      <bottom style="thin">
        <color rgb="009CA3AF"/>
      </bottom>
      <diagonal/>
    </border>
    <border/>
    <border>
      <left style="hair">
        <color rgb="00D1D5DB"/>
      </left>
      <right style="hair">
        <color rgb="00D1D5DB"/>
      </right>
      <top style="hair">
        <color rgb="00D1D5DB"/>
      </top>
      <bottom style="hair">
        <color rgb="00D1D5DB"/>
      </bottom>
    </border>
    <border>
      <bottom style="thin">
        <color rgb="009CA3AF"/>
      </bottom>
    </border>
    <border>
      <left style="thin">
        <color rgb="001E7A46"/>
      </left>
      <right style="thin">
        <color rgb="001E7A46"/>
      </right>
      <top style="thin">
        <color rgb="001E7A46"/>
      </top>
      <bottom style="thin">
        <color rgb="001E7A46"/>
      </bottom>
    </border>
    <border>
      <left/>
      <right/>
      <top/>
      <bottom style="thin">
        <color rgb="009CA3AF"/>
      </bottom>
      <diagonal/>
    </border>
    <border>
      <left style="thin">
        <color rgb="009CA3AF"/>
      </left>
      <right/>
      <top/>
      <bottom/>
      <diagonal/>
    </border>
    <border>
      <left/>
      <right style="thin">
        <color rgb="009CA3AF"/>
      </right>
      <top/>
      <bottom/>
      <diagonal/>
    </border>
    <border>
      <left style="thin">
        <color rgb="009CA3AF"/>
      </left>
      <right/>
      <top/>
      <bottom style="thin">
        <color rgb="009CA3AF"/>
      </bottom>
      <diagonal/>
    </border>
    <border>
      <left/>
      <right style="thin">
        <color rgb="009CA3AF"/>
      </right>
      <top/>
      <bottom style="thin">
        <color rgb="009CA3AF"/>
      </bottom>
      <diagonal/>
    </border>
    <border>
      <right style="thin">
        <color rgb="009CA3AF"/>
      </right>
      <bottom style="thin">
        <color rgb="009CA3AF"/>
      </bottom>
    </border>
    <border>
      <right/>
      <bottom style="thin">
        <color rgb="009CA3AF"/>
      </bottom>
    </border>
  </borders>
  <cellStyleXfs count="1">
    <xf numFmtId="0" fontId="0" fillId="0" borderId="0"/>
  </cellStyleXfs>
  <cellXfs count="1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pivotButton="0" quotePrefix="0" xfId="0"/>
    <xf numFmtId="0" fontId="8" fillId="2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9" fillId="3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/>
    </xf>
    <xf numFmtId="1" fontId="11" fillId="5" borderId="1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center" vertical="center"/>
    </xf>
    <xf numFmtId="164" fontId="11" fillId="4" borderId="1" applyAlignment="1" pivotButton="0" quotePrefix="0" xfId="0">
      <alignment horizontal="center" vertical="center"/>
    </xf>
    <xf numFmtId="165" fontId="11" fillId="4" borderId="1" applyAlignment="1" pivotButton="0" quotePrefix="0" xfId="0">
      <alignment horizontal="center" vertical="center"/>
    </xf>
    <xf numFmtId="1" fontId="11" fillId="4" borderId="1" applyAlignment="1" pivotButton="0" quotePrefix="0" xfId="0">
      <alignment horizontal="center" vertical="center"/>
    </xf>
    <xf numFmtId="1" fontId="11" fillId="5" borderId="1" applyAlignment="1" pivotButton="0" quotePrefix="0" xfId="0">
      <alignment horizontal="center" vertical="center"/>
    </xf>
    <xf numFmtId="0" fontId="14" fillId="0" borderId="0" applyAlignment="1" pivotButton="0" quotePrefix="0" xfId="0">
      <alignment horizontal="left" vertical="center"/>
    </xf>
    <xf numFmtId="0" fontId="13" fillId="0" borderId="0" pivotButton="0" quotePrefix="0" xfId="0"/>
    <xf numFmtId="0" fontId="21" fillId="2" borderId="0" applyAlignment="1" pivotButton="0" quotePrefix="0" xfId="0">
      <alignment horizontal="left" vertical="center"/>
    </xf>
    <xf numFmtId="0" fontId="22" fillId="0" borderId="0" applyAlignment="1" pivotButton="0" quotePrefix="0" xfId="0">
      <alignment horizontal="left" vertical="center"/>
    </xf>
    <xf numFmtId="0" fontId="14" fillId="0" borderId="0" applyAlignment="1" pivotButton="0" quotePrefix="0" xfId="0">
      <alignment horizontal="center" vertical="center"/>
    </xf>
    <xf numFmtId="0" fontId="25" fillId="0" borderId="0" applyAlignment="1" pivotButton="0" quotePrefix="0" xfId="0">
      <alignment horizontal="left" vertical="center"/>
    </xf>
    <xf numFmtId="0" fontId="18" fillId="3" borderId="1" applyAlignment="1" pivotButton="0" quotePrefix="0" xfId="0">
      <alignment horizontal="center" vertical="center" wrapText="1"/>
    </xf>
    <xf numFmtId="0" fontId="26" fillId="6" borderId="7" applyAlignment="1" pivotButton="0" quotePrefix="0" xfId="0">
      <alignment horizontal="center" vertical="center"/>
    </xf>
    <xf numFmtId="0" fontId="23" fillId="0" borderId="7" applyAlignment="1" pivotButton="0" quotePrefix="0" xfId="0">
      <alignment horizontal="center" vertical="center"/>
    </xf>
    <xf numFmtId="0" fontId="11" fillId="7" borderId="1" applyAlignment="1" pivotButton="0" quotePrefix="0" xfId="0">
      <alignment horizontal="left" vertical="center"/>
    </xf>
    <xf numFmtId="166" fontId="11" fillId="7" borderId="1" applyAlignment="1" pivotButton="0" quotePrefix="0" xfId="0">
      <alignment horizontal="center" vertical="center"/>
    </xf>
    <xf numFmtId="165" fontId="11" fillId="7" borderId="1" applyAlignment="1" pivotButton="0" quotePrefix="0" xfId="0">
      <alignment horizontal="center" vertical="center"/>
    </xf>
    <xf numFmtId="2" fontId="10" fillId="8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2" fontId="11" fillId="8" borderId="1" applyAlignment="1" pivotButton="0" quotePrefix="0" xfId="0">
      <alignment horizontal="center" vertical="center"/>
    </xf>
    <xf numFmtId="0" fontId="27" fillId="0" borderId="7" applyAlignment="1" pivotButton="0" quotePrefix="0" xfId="0">
      <alignment horizontal="center" vertical="center"/>
    </xf>
    <xf numFmtId="164" fontId="27" fillId="0" borderId="7" applyAlignment="1" pivotButton="0" quotePrefix="0" xfId="0">
      <alignment horizontal="center" vertical="center"/>
    </xf>
    <xf numFmtId="0" fontId="9" fillId="2" borderId="0" applyAlignment="1" pivotButton="0" quotePrefix="0" xfId="0">
      <alignment horizontal="left" vertical="center"/>
    </xf>
    <xf numFmtId="166" fontId="24" fillId="2" borderId="1" applyAlignment="1" pivotButton="0" quotePrefix="0" xfId="0">
      <alignment horizontal="center" vertical="center"/>
    </xf>
    <xf numFmtId="0" fontId="0" fillId="2" borderId="0" pivotButton="0" quotePrefix="0" xfId="0"/>
    <xf numFmtId="165" fontId="24" fillId="2" borderId="1" applyAlignment="1" pivotButton="0" quotePrefix="0" xfId="0">
      <alignment horizontal="center" vertical="center"/>
    </xf>
    <xf numFmtId="2" fontId="24" fillId="2" borderId="1" applyAlignment="1" pivotButton="0" quotePrefix="0" xfId="0">
      <alignment horizontal="center" vertical="center"/>
    </xf>
    <xf numFmtId="0" fontId="24" fillId="2" borderId="1" applyAlignment="1" pivotButton="0" quotePrefix="0" xfId="0">
      <alignment horizontal="center" vertical="center"/>
    </xf>
    <xf numFmtId="0" fontId="16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8" applyAlignment="1" pivotButton="0" quotePrefix="0" xfId="0">
      <alignment horizontal="left" vertical="center"/>
    </xf>
    <xf numFmtId="0" fontId="10" fillId="0" borderId="0" applyAlignment="1" pivotButton="0" quotePrefix="0" xfId="0">
      <alignment horizontal="right" vertical="center"/>
    </xf>
    <xf numFmtId="0" fontId="22" fillId="4" borderId="1" applyAlignment="1" pivotButton="0" quotePrefix="0" xfId="0">
      <alignment horizontal="center" vertical="center"/>
    </xf>
    <xf numFmtId="167" fontId="3" fillId="0" borderId="8" applyAlignment="1" pivotButton="0" quotePrefix="0" xfId="0">
      <alignment horizontal="left" vertical="center"/>
    </xf>
    <xf numFmtId="0" fontId="10" fillId="7" borderId="1" applyAlignment="1" pivotButton="0" quotePrefix="0" xfId="0">
      <alignment horizontal="center" vertical="center"/>
    </xf>
    <xf numFmtId="2" fontId="11" fillId="7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left" vertical="center"/>
    </xf>
    <xf numFmtId="166" fontId="10" fillId="8" borderId="1" applyAlignment="1" pivotButton="0" quotePrefix="0" xfId="0">
      <alignment horizontal="center" vertical="center"/>
    </xf>
    <xf numFmtId="0" fontId="0" fillId="8" borderId="0" pivotButton="0" quotePrefix="0" xfId="0"/>
    <xf numFmtId="0" fontId="11" fillId="4" borderId="1" applyAlignment="1" pivotButton="0" quotePrefix="0" xfId="0">
      <alignment horizontal="left" vertical="top" wrapText="1"/>
    </xf>
    <xf numFmtId="0" fontId="0" fillId="0" borderId="8" pivotButton="0" quotePrefix="0" xfId="0"/>
    <xf numFmtId="0" fontId="22" fillId="0" borderId="0" pivotButton="0" quotePrefix="0" xfId="0"/>
    <xf numFmtId="0" fontId="10" fillId="7" borderId="1" applyAlignment="1" pivotButton="0" quotePrefix="0" xfId="0">
      <alignment horizontal="left" vertical="center"/>
    </xf>
    <xf numFmtId="0" fontId="11" fillId="7" borderId="1" applyAlignment="1" pivotButton="0" quotePrefix="0" xfId="0">
      <alignment horizontal="left" vertical="top" wrapText="1"/>
    </xf>
    <xf numFmtId="0" fontId="26" fillId="6" borderId="1" applyAlignment="1" pivotButton="0" quotePrefix="0" xfId="0">
      <alignment horizontal="center" vertical="center"/>
    </xf>
    <xf numFmtId="166" fontId="16" fillId="8" borderId="1" applyAlignment="1" pivotButton="0" quotePrefix="0" xfId="0">
      <alignment horizontal="center" vertical="center"/>
    </xf>
    <xf numFmtId="1" fontId="16" fillId="8" borderId="1" applyAlignment="1" pivotButton="0" quotePrefix="0" xfId="0">
      <alignment horizontal="center" vertical="center"/>
    </xf>
    <xf numFmtId="9" fontId="16" fillId="8" borderId="1" applyAlignment="1" pivotButton="0" quotePrefix="0" xfId="0">
      <alignment horizontal="center" vertical="center"/>
    </xf>
    <xf numFmtId="1" fontId="29" fillId="0" borderId="0" applyAlignment="1" pivotButton="0" quotePrefix="0" xfId="0">
      <alignment horizontal="center" vertical="center"/>
    </xf>
    <xf numFmtId="0" fontId="18" fillId="3" borderId="1" applyAlignment="1" pivotButton="0" quotePrefix="0" xfId="0">
      <alignment horizontal="center" vertical="center"/>
    </xf>
    <xf numFmtId="0" fontId="30" fillId="8" borderId="7" applyAlignment="1" pivotButton="0" quotePrefix="0" xfId="0">
      <alignment horizontal="center" vertical="center"/>
    </xf>
    <xf numFmtId="0" fontId="11" fillId="7" borderId="7" applyAlignment="1" pivotButton="0" quotePrefix="0" xfId="0">
      <alignment horizontal="center" vertical="center"/>
    </xf>
    <xf numFmtId="0" fontId="18" fillId="2" borderId="1" applyAlignment="1" pivotButton="0" quotePrefix="0" xfId="0">
      <alignment horizontal="center" vertical="center"/>
    </xf>
    <xf numFmtId="164" fontId="9" fillId="2" borderId="1" applyAlignment="1" pivotButton="0" quotePrefix="0" xfId="0">
      <alignment horizontal="center" vertical="center"/>
    </xf>
    <xf numFmtId="0" fontId="15" fillId="7" borderId="6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16" fillId="4" borderId="1" applyAlignment="1" pivotButton="0" quotePrefix="0" xfId="0">
      <alignment horizontal="left" vertical="center"/>
    </xf>
    <xf numFmtId="166" fontId="11" fillId="4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top" wrapText="1"/>
    </xf>
    <xf numFmtId="0" fontId="10" fillId="4" borderId="1" applyAlignment="1" pivotButton="0" quotePrefix="0" xfId="0">
      <alignment horizontal="center" vertical="center"/>
    </xf>
    <xf numFmtId="168" fontId="10" fillId="5" borderId="1" applyAlignment="1" pivotButton="0" quotePrefix="0" xfId="0">
      <alignment horizontal="center" vertical="center"/>
    </xf>
    <xf numFmtId="169" fontId="17" fillId="0" borderId="0" applyAlignment="1" pivotButton="0" quotePrefix="0" xfId="0">
      <alignment horizontal="left" vertical="center"/>
    </xf>
    <xf numFmtId="0" fontId="0" fillId="3" borderId="0" pivotButton="0" quotePrefix="0" xfId="0"/>
    <xf numFmtId="2" fontId="11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169" fontId="11" fillId="5" borderId="1" applyAlignment="1" pivotButton="0" quotePrefix="0" xfId="0">
      <alignment horizontal="center" vertical="center"/>
    </xf>
    <xf numFmtId="170" fontId="11" fillId="5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/>
    </xf>
    <xf numFmtId="2" fontId="19" fillId="8" borderId="1" applyAlignment="1" pivotButton="0" quotePrefix="0" xfId="0">
      <alignment horizontal="center" vertical="center"/>
    </xf>
    <xf numFmtId="0" fontId="19" fillId="8" borderId="1" applyAlignment="1" pivotButton="0" quotePrefix="0" xfId="0">
      <alignment horizontal="center" vertical="center"/>
    </xf>
    <xf numFmtId="169" fontId="19" fillId="8" borderId="1" applyAlignment="1" pivotButton="0" quotePrefix="0" xfId="0">
      <alignment horizontal="center" vertical="center"/>
    </xf>
    <xf numFmtId="170" fontId="11" fillId="8" borderId="1" applyAlignment="1" pivotButton="0" quotePrefix="0" xfId="0">
      <alignment horizontal="center" vertical="center"/>
    </xf>
    <xf numFmtId="169" fontId="20" fillId="0" borderId="0" applyAlignment="1" pivotButton="0" quotePrefix="0" xfId="0">
      <alignment horizontal="left" vertical="center"/>
    </xf>
    <xf numFmtId="171" fontId="11" fillId="0" borderId="7" applyAlignment="1" pivotButton="0" quotePrefix="0" xfId="0">
      <alignment horizontal="center" vertical="center"/>
    </xf>
    <xf numFmtId="0" fontId="11" fillId="0" borderId="7" applyAlignment="1" pivotButton="0" quotePrefix="0" xfId="0">
      <alignment horizontal="center" vertical="center"/>
    </xf>
    <xf numFmtId="0" fontId="11" fillId="0" borderId="7" applyAlignment="1" pivotButton="0" quotePrefix="0" xfId="0">
      <alignment horizontal="left" vertical="center"/>
    </xf>
    <xf numFmtId="169" fontId="7" fillId="0" borderId="0" applyAlignment="1" pivotButton="0" quotePrefix="0" xfId="0">
      <alignment horizontal="right" vertical="center"/>
    </xf>
    <xf numFmtId="0" fontId="11" fillId="0" borderId="7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  <xf numFmtId="0" fontId="31" fillId="9" borderId="9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171" fontId="11" fillId="4" borderId="1" applyAlignment="1" pivotButton="0" quotePrefix="0" xfId="0">
      <alignment horizontal="center" vertical="center"/>
    </xf>
    <xf numFmtId="171" fontId="11" fillId="5" borderId="1" applyAlignment="1" pivotButton="0" quotePrefix="0" xfId="0">
      <alignment horizontal="center" vertical="center"/>
    </xf>
    <xf numFmtId="0" fontId="0" fillId="0" borderId="10" pivotButton="0" quotePrefix="0" xfId="0"/>
    <xf numFmtId="167" fontId="3" fillId="0" borderId="8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15" fillId="7" borderId="15" applyAlignment="1" pivotButton="0" quotePrefix="0" xfId="0">
      <alignment horizontal="left" vertical="center"/>
    </xf>
    <xf numFmtId="168" fontId="10" fillId="5" borderId="1" applyAlignment="1" pivotButton="0" quotePrefix="0" xfId="0">
      <alignment horizontal="center" vertical="center"/>
    </xf>
    <xf numFmtId="169" fontId="17" fillId="0" borderId="0" applyAlignment="1" pivotButton="0" quotePrefix="0" xfId="0">
      <alignment horizontal="left" vertical="center"/>
    </xf>
    <xf numFmtId="169" fontId="11" fillId="5" borderId="1" applyAlignment="1" pivotButton="0" quotePrefix="0" xfId="0">
      <alignment horizontal="center" vertical="center"/>
    </xf>
    <xf numFmtId="170" fontId="11" fillId="5" borderId="1" applyAlignment="1" pivotButton="0" quotePrefix="0" xfId="0">
      <alignment horizontal="center" vertical="center"/>
    </xf>
    <xf numFmtId="169" fontId="19" fillId="8" borderId="1" applyAlignment="1" pivotButton="0" quotePrefix="0" xfId="0">
      <alignment horizontal="center" vertical="center"/>
    </xf>
    <xf numFmtId="170" fontId="11" fillId="8" borderId="1" applyAlignment="1" pivotButton="0" quotePrefix="0" xfId="0">
      <alignment horizontal="center" vertical="center"/>
    </xf>
    <xf numFmtId="169" fontId="20" fillId="0" borderId="0" applyAlignment="1" pivotButton="0" quotePrefix="0" xfId="0">
      <alignment horizontal="left" vertical="center"/>
    </xf>
    <xf numFmtId="171" fontId="11" fillId="0" borderId="7" applyAlignment="1" pivotButton="0" quotePrefix="0" xfId="0">
      <alignment horizontal="center" vertical="center"/>
    </xf>
    <xf numFmtId="169" fontId="7" fillId="0" borderId="0" applyAlignment="1" pivotButton="0" quotePrefix="0" xfId="0">
      <alignment horizontal="right" vertical="center"/>
    </xf>
    <xf numFmtId="0" fontId="3" fillId="0" borderId="16" applyAlignment="1" pivotButton="0" quotePrefix="0" xfId="0">
      <alignment horizontal="left" vertical="center"/>
    </xf>
    <xf numFmtId="167" fontId="3" fillId="0" borderId="16" applyAlignment="1" pivotButton="0" quotePrefix="0" xfId="0">
      <alignment horizontal="left" vertical="center"/>
    </xf>
    <xf numFmtId="0" fontId="0" fillId="0" borderId="16" pivotButton="0" quotePrefix="0" xfId="0"/>
  </cellXfs>
  <cellStyles count="1">
    <cellStyle name="Normal" xfId="0" builtinId="0" hidden="0"/>
  </cellStyles>
  <dxfs count="5">
    <dxf>
      <fill>
        <patternFill patternType="solid">
          <fgColor rgb="00D1D5DB"/>
        </patternFill>
      </fill>
    </dxf>
    <dxf>
      <fill>
        <patternFill patternType="solid">
          <fgColor rgb="00EEF2F7"/>
        </patternFill>
      </fill>
    </dxf>
    <dxf>
      <font>
        <b val="1"/>
        <color rgb="00B45309"/>
      </font>
    </dxf>
    <dxf>
      <fill>
        <patternFill patternType="solid">
          <fgColor rgb="00F7F8FA"/>
        </patternFill>
      </fill>
    </dxf>
    <dxf>
      <font>
        <b val="1"/>
        <color rgb="00B91C1C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hikenwa.org/donate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s://hikenwa.org/donate" TargetMode="External" Id="rId1"/></Relationships>
</file>

<file path=xl/worksheets/sheet1.xml><?xml version="1.0" encoding="utf-8"?>
<worksheet xmlns="http://schemas.openxmlformats.org/spreadsheetml/2006/main">
  <sheetPr>
    <tabColor rgb="001D4E89"/>
    <outlinePr summaryBelow="1" summaryRight="1"/>
    <pageSetUpPr fitToPage="1"/>
  </sheetPr>
  <dimension ref="B2:B6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6" customWidth="1" min="2" max="2"/>
  </cols>
  <sheetData>
    <row r="2" ht="30" customHeight="1">
      <c r="B2" s="1" t="inlineStr">
        <is>
          <t>gradebook+  v2.01</t>
        </is>
      </c>
    </row>
    <row r="3">
      <c r="B3" s="2" t="inlineStr">
        <is>
          <t>A homeschool grade book, attendance log, and record keeper—originally from FiveJs.com</t>
        </is>
      </c>
    </row>
    <row r="5" ht="16" customHeight="1">
      <c r="B5" s="3" t="inlineStr">
        <is>
          <t>Everything you type goes in a pale-yellow cell. Grey cells calculate themselves—you never need to touch them.</t>
        </is>
      </c>
    </row>
    <row r="7" ht="20" customHeight="1">
      <c r="B7" s="4" t="inlineStr">
        <is>
          <t>Do these three things first</t>
        </is>
      </c>
    </row>
    <row r="8">
      <c r="B8" s="5" t="inlineStr">
        <is>
          <t>1.  Open the Setup sheet and fill in the student's name, school year, and school.</t>
        </is>
      </c>
    </row>
    <row r="9">
      <c r="B9" s="5" t="inlineStr">
        <is>
          <t>2.  On Setup, choose how you grade: Full Year, Semesters, or Quarters—and if you use terms, add the last day of each one.</t>
        </is>
      </c>
    </row>
    <row r="10">
      <c r="B10" s="5" t="inlineStr">
        <is>
          <t>3.  Check the grading scale on Setup. Change any number you like—every letter grade in the workbook uses it.</t>
        </is>
      </c>
    </row>
    <row r="12" ht="20" customHeight="1">
      <c r="B12" s="4" t="inlineStr">
        <is>
          <t>Using a course sheet</t>
        </is>
      </c>
    </row>
    <row r="13">
      <c r="B13" s="5" t="inlineStr">
        <is>
          <t>•  Rename the tab (right-click the tab → Rename) to the course name, then type that name in the COURSE TITLE box.</t>
        </is>
      </c>
    </row>
    <row r="14">
      <c r="B14" s="5" t="inlineStr">
        <is>
          <t>•  Enter the credits. High-school courses are usually 1.0 or 0.5. If you aren't tracking credits, give every course 1.</t>
        </is>
      </c>
    </row>
    <row r="15">
      <c r="B15" s="5" t="inlineStr">
        <is>
          <t>•  Rename the five grade categories to whatever fits the course, and set the weights so they total 100.</t>
        </is>
      </c>
    </row>
    <row r="16">
      <c r="B16" s="5" t="inlineStr">
        <is>
          <t>•  Enter grades one row at a time: the date, then the score in the right category column, typed as a plain number (89, not 89%). Notes are optional.</t>
        </is>
      </c>
    </row>
    <row r="17">
      <c r="B17" s="5" t="inlineStr">
        <is>
          <t>•  The TERM column fills in by itself from the date. You can still pick from the drop-down, or type over any row to override it.</t>
        </is>
      </c>
    </row>
    <row r="18">
      <c r="B18" s="5" t="inlineStr">
        <is>
          <t>•  Each course sheet has room for 1,000 grades. Only the first 250 rows are set to print, so printing a</t>
        </is>
      </c>
    </row>
    <row r="19">
      <c r="B19" s="5" t="inlineStr">
        <is>
          <t xml:space="preserve">    sheet doesn't give you pages of blank grid—widen the print range if you ever need more than that.</t>
        </is>
      </c>
    </row>
    <row r="20">
      <c r="B20" s="5" t="inlineStr">
        <is>
          <t>•  Unused course sheets stay blank and are ignored everywhere—they no longer drag the average down.</t>
        </is>
      </c>
    </row>
    <row r="22" ht="20" customHeight="1">
      <c r="B22" s="4" t="inlineStr">
        <is>
          <t>Copying a course sheet, and adding a 16th course</t>
        </is>
      </c>
    </row>
    <row r="23">
      <c r="B23" s="5" t="inlineStr">
        <is>
          <t>There are 15 course sheets. Most high-school years use six to eight, so 15 is room to spare.</t>
        </is>
      </c>
    </row>
    <row r="24">
      <c r="B24" s="5" t="inlineStr">
        <is>
          <t>•  You can safely duplicate a course sheet (right-click the tab → Move or Copy → Copy) to reuse a set of</t>
        </is>
      </c>
    </row>
    <row r="25">
      <c r="B25" s="5" t="inlineStr">
        <is>
          <t xml:space="preserve">    categories, weights, and drop-lowest settings. Every formula inside a course sheet points only at its own</t>
        </is>
      </c>
    </row>
    <row r="26">
      <c r="B26" s="5" t="inlineStr">
        <is>
          <t xml:space="preserve">    sheet, so the copy grades itself correctly the moment it is made.</t>
        </is>
      </c>
    </row>
    <row r="27">
      <c r="B27" s="5" t="inlineStr">
        <is>
          <t>•  The one thing a copy does not do is add itself to the Summary, Report Card, and Course List. Those read</t>
        </is>
      </c>
    </row>
    <row r="28">
      <c r="B28" s="5" t="inlineStr">
        <is>
          <t xml:space="preserve">    from the sheets named Course 1 through Course 15. So if you just need another course, use the next empty</t>
        </is>
      </c>
    </row>
    <row r="29">
      <c r="B29" s="5" t="inlineStr">
        <is>
          <t xml:space="preserve">    Course sheet rather than making a copy—that one is already wired in.</t>
        </is>
      </c>
    </row>
    <row r="30">
      <c r="B30" s="5" t="inlineStr">
        <is>
          <t>•  To go past 15 courses: copy a course sheet, then on the Summary select the whole row for Course 15, insert</t>
        </is>
      </c>
    </row>
    <row r="31">
      <c r="B31" s="5" t="inlineStr">
        <is>
          <t xml:space="preserve">    a copied row above it, and in the new row change Course 15 to your new sheet name. Do the same on the</t>
        </is>
      </c>
    </row>
    <row r="32">
      <c r="B32" s="5" t="inlineStr">
        <is>
          <t xml:space="preserve">    Course List and Report Card. Inserting the row inside the existing block lets the totals stretch to fit.</t>
        </is>
      </c>
    </row>
    <row r="34" ht="20" customHeight="1">
      <c r="B34" s="4" t="inlineStr">
        <is>
          <t>What's new in v2</t>
        </is>
      </c>
    </row>
    <row r="35">
      <c r="B35" s="5" t="inlineStr">
        <is>
          <t>•  Weights fix themselves. A category with no grades yet is left out of the average automatically, so the running</t>
        </is>
      </c>
    </row>
    <row r="36">
      <c r="B36" s="5" t="inlineStr">
        <is>
          <t xml:space="preserve">    grade is correct from the very first assignment. You no longer have to add weights as you go.</t>
        </is>
      </c>
    </row>
    <row r="37">
      <c r="B37" s="5" t="inlineStr">
        <is>
          <t>•  Quarters and semesters. Each course shows a grade per term, plus a final.</t>
        </is>
      </c>
    </row>
    <row r="38">
      <c r="B38" s="5" t="inlineStr">
        <is>
          <t>•  GPA on a 4.0 scale, credit-weighted, next to the percentage average.</t>
        </is>
      </c>
    </row>
    <row r="39">
      <c r="B39" s="5" t="inlineStr">
        <is>
          <t>•  Drop the lowest score in any category, per term. Set how many to drop on the course sheet.</t>
        </is>
      </c>
    </row>
    <row r="40">
      <c r="B40" s="5" t="inlineStr">
        <is>
          <t>•  Bonus / extra-credit points can be added to any term.</t>
        </is>
      </c>
    </row>
    <row r="41">
      <c r="B41" s="5" t="inlineStr">
        <is>
          <t>•  The Report Card prints for any single term, not just the end of the year.</t>
        </is>
      </c>
    </row>
    <row r="42">
      <c r="B42" s="5" t="inlineStr">
        <is>
          <t>•  Attendance uses real dates, shades weekends, and counts down to your required number of days.</t>
        </is>
      </c>
    </row>
    <row r="43">
      <c r="B43" s="5" t="inlineStr">
        <is>
          <t>•  The TERM column fills itself in from the date, once you set each term's last day on Setup.</t>
        </is>
      </c>
    </row>
    <row r="45" ht="20" customHeight="1">
      <c r="B45" s="4" t="inlineStr">
        <is>
          <t>Sheets in this workbook</t>
        </is>
      </c>
    </row>
    <row r="46">
      <c r="B46" s="5" t="inlineStr">
        <is>
          <t>Setup—everything that controls the rest of the workbook.</t>
        </is>
      </c>
    </row>
    <row r="47">
      <c r="B47" s="5" t="inlineStr">
        <is>
          <t>Summary—every course, its grade each term, final grade, credits, and GPA.</t>
        </is>
      </c>
    </row>
    <row r="48">
      <c r="B48" s="5" t="inlineStr">
        <is>
          <t>Report Card—a one-page printable card for whichever term you pick.</t>
        </is>
      </c>
    </row>
    <row r="49">
      <c r="B49" s="5" t="inlineStr">
        <is>
          <t>Course List—course titles and descriptions, for a portfolio or transcript attachment.</t>
        </is>
      </c>
    </row>
    <row r="50">
      <c r="B50" s="5" t="inlineStr">
        <is>
          <t>Attendance—days of instruction, with a running count against your required days.</t>
        </is>
      </c>
    </row>
    <row r="51">
      <c r="B51" s="5" t="inlineStr">
        <is>
          <t>Course 1-15—one sheet per course.</t>
        </is>
      </c>
    </row>
    <row r="52">
      <c r="B52" s="5" t="inlineStr">
        <is>
          <t>Book List, Activities, and Field Trips—running logs for the year.</t>
        </is>
      </c>
    </row>
    <row r="53">
      <c r="B53" s="5" t="inlineStr">
        <is>
          <t>About &amp; Support—where this came from, and how to say thank you if you'd like to.</t>
        </is>
      </c>
    </row>
    <row r="55" ht="20" customHeight="1">
      <c r="B55" s="4" t="inlineStr">
        <is>
          <t>Good habits</t>
        </is>
      </c>
    </row>
    <row r="56">
      <c r="B56" s="5" t="inlineStr">
        <is>
          <t>•  Save a fresh copy of this template for each student and each school year.</t>
        </is>
      </c>
    </row>
    <row r="57">
      <c r="B57" s="5" t="inlineStr">
        <is>
          <t>•  Back up your file often.</t>
        </is>
      </c>
    </row>
    <row r="58">
      <c r="B58" s="5" t="inlineStr">
        <is>
          <t>•  Don't delete unused course sheets—just leave them empty or drag them to the end.</t>
        </is>
      </c>
    </row>
    <row r="60" ht="20" customHeight="1">
      <c r="B60" s="4" t="inlineStr">
        <is>
          <t>This gradebook is free</t>
        </is>
      </c>
    </row>
    <row r="61">
      <c r="B61" s="5" t="inlineStr">
        <is>
          <t>It's free to use and free to pass along. Please don't sell it or repost it as your own.</t>
        </is>
      </c>
    </row>
    <row r="62">
      <c r="B62" s="5" t="inlineStr">
        <is>
          <t>If you find this Gradebook has been useful, and you'd like to give something back, please consider</t>
        </is>
      </c>
    </row>
    <row r="63">
      <c r="B63" s="5" t="inlineStr">
        <is>
          <t>donating to my 501(c)(3) nonprofit, Hike NWA:</t>
        </is>
      </c>
    </row>
    <row r="64">
      <c r="B64" s="6" t="inlineStr">
        <is>
          <t>hikenwa.org/donate</t>
        </is>
      </c>
    </row>
    <row r="65">
      <c r="B65" s="5" t="inlineStr">
        <is>
          <t>Donations are tax-deductible. There is no obligation to donate at all.</t>
        </is>
      </c>
    </row>
    <row r="67">
      <c r="B67" s="7" t="inlineStr">
        <is>
          <t>© 2011, 2026 Joy A. Miller (FiveJs.com)</t>
        </is>
      </c>
    </row>
  </sheetData>
  <hyperlinks>
    <hyperlink xmlns:r="http://schemas.openxmlformats.org/officeDocument/2006/relationships" ref="B63" r:id="rId1"/>
  </hyperlinks>
  <pageMargins left="0.75" right="0.75" top="1" bottom="1" header="0.5" footer="0.5"/>
  <pageSetup fitToWidth="1"/>
</worksheet>
</file>

<file path=xl/worksheets/sheet10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4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5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6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8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19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 fitToPage="1"/>
  </sheetPr>
  <dimension ref="A1:I6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52" customWidth="1" min="4" max="4"/>
    <col width="4" customWidth="1" min="5" max="5"/>
    <col width="34" customWidth="1" min="6" max="6"/>
    <col width="22" customWidth="1" min="7" max="7"/>
    <col width="16" customWidth="1" min="8" max="8"/>
  </cols>
  <sheetData>
    <row r="1" ht="19" customHeight="1">
      <c r="A1" s="8" t="inlineStr">
        <is>
          <t xml:space="preserve">  SETUP—fill in the yellow cells</t>
        </is>
      </c>
    </row>
    <row r="2">
      <c r="A2" s="9" t="inlineStr">
        <is>
          <t>Everything else in this workbook reads from this sheet. Grey cells calculate themselves.</t>
        </is>
      </c>
    </row>
    <row r="4" ht="19" customHeight="1">
      <c r="A4" s="10" t="inlineStr">
        <is>
          <t xml:space="preserve">  STUDENT &amp; SCHOOL</t>
        </is>
      </c>
    </row>
    <row r="5">
      <c r="A5" s="11" t="inlineStr">
        <is>
          <t>Student name</t>
        </is>
      </c>
      <c r="B5" s="12" t="n"/>
      <c r="C5" s="74" t="n"/>
    </row>
    <row r="6">
      <c r="A6" s="11" t="inlineStr">
        <is>
          <t>School year</t>
        </is>
      </c>
      <c r="B6" s="12" t="n"/>
      <c r="C6" s="74" t="n"/>
    </row>
    <row r="7">
      <c r="A7" s="11" t="inlineStr">
        <is>
          <t>School name</t>
        </is>
      </c>
      <c r="B7" s="12" t="n"/>
      <c r="C7" s="74" t="n"/>
    </row>
    <row r="8">
      <c r="A8" s="11" t="inlineStr">
        <is>
          <t>Grade level</t>
        </is>
      </c>
      <c r="B8" s="12" t="n"/>
      <c r="C8" s="74" t="n"/>
    </row>
    <row r="9">
      <c r="A9" s="11" t="inlineStr">
        <is>
          <t>Parent / teacher</t>
        </is>
      </c>
      <c r="B9" s="12" t="n"/>
      <c r="C9" s="74" t="n"/>
    </row>
    <row r="11" ht="19" customHeight="1">
      <c r="A11" s="10" t="inlineStr">
        <is>
          <t xml:space="preserve">  HOW YOU GRADE</t>
        </is>
      </c>
    </row>
    <row r="12">
      <c r="A12" s="11" t="inlineStr">
        <is>
          <t>Grading periods</t>
        </is>
      </c>
      <c r="B12" s="12" t="inlineStr">
        <is>
          <t>Full Year</t>
        </is>
      </c>
      <c r="D12" s="9" t="inlineStr">
        <is>
          <t>← Full Year, Semesters or Quarters</t>
        </is>
      </c>
    </row>
    <row r="13">
      <c r="A13" s="11" t="inlineStr">
        <is>
          <t>Number of terms</t>
        </is>
      </c>
      <c r="B13" s="13">
        <f>IF(B12="Quarters",4,IF(B12="Semesters",2,1))</f>
        <v/>
      </c>
    </row>
    <row r="14">
      <c r="A14" s="11" t="inlineStr">
        <is>
          <t>Final grade is</t>
        </is>
      </c>
      <c r="B14" s="12" t="inlineStr">
        <is>
          <t>Average of the terms</t>
        </is>
      </c>
      <c r="C14" s="74" t="n"/>
      <c r="D14" s="9" t="inlineStr">
        <is>
          <t>← or: All assignments combined</t>
        </is>
      </c>
    </row>
    <row r="15">
      <c r="A15" s="11" t="inlineStr">
        <is>
          <t>Round % before the letter?</t>
        </is>
      </c>
      <c r="B15" s="12" t="inlineStr">
        <is>
          <t>No</t>
        </is>
      </c>
      <c r="D15" s="9" t="inlineStr">
        <is>
          <t>← "Yes" turns 89.6% into 90% (an A-) before picking the letter</t>
        </is>
      </c>
    </row>
    <row r="17">
      <c r="A17" s="11" t="inlineStr">
        <is>
          <t>Term names</t>
        </is>
      </c>
      <c r="B17" s="9" t="inlineStr">
        <is>
          <t>(these fill in automatically)</t>
        </is>
      </c>
      <c r="C17" s="99" t="inlineStr">
        <is>
          <t>ENDS ON</t>
        </is>
      </c>
      <c r="D17" s="9" t="inlineStr">
        <is>
          <t>← optional. Enter the last day of each term (the last term needs none).</t>
        </is>
      </c>
    </row>
    <row r="18">
      <c r="A18" s="14" t="inlineStr">
        <is>
          <t xml:space="preserve">    Term 1</t>
        </is>
      </c>
      <c r="B18" s="15">
        <f>IF($B$13=1,"Full Year",IF($B$13=2,"Semester 1","Quarter 1"))</f>
        <v/>
      </c>
      <c r="C18" s="100" t="n"/>
      <c r="D18" s="9" t="inlineStr">
        <is>
          <t>The TERM column on every course sheet then fills itself in from the DATE.</t>
        </is>
      </c>
    </row>
    <row r="19">
      <c r="A19" s="14" t="inlineStr">
        <is>
          <t xml:space="preserve">    Term 2</t>
        </is>
      </c>
      <c r="B19" s="15">
        <f>IF($B$13=1,"",IF($B$13=2,"Semester 2","Quarter 2"))</f>
        <v/>
      </c>
      <c r="C19" s="100" t="n"/>
    </row>
    <row r="20">
      <c r="A20" s="14" t="inlineStr">
        <is>
          <t xml:space="preserve">    Term 3</t>
        </is>
      </c>
      <c r="B20" s="15">
        <f>IF($B$13=4,"Quarter 3","")</f>
        <v/>
      </c>
      <c r="C20" s="100" t="n"/>
    </row>
    <row r="21">
      <c r="A21" s="14" t="inlineStr">
        <is>
          <t xml:space="preserve">    Term 4</t>
        </is>
      </c>
      <c r="B21" s="15">
        <f>IF($B$13=4,"Quarter 4","")</f>
        <v/>
      </c>
      <c r="C21" s="101" t="n"/>
    </row>
    <row r="23" ht="19" customHeight="1">
      <c r="A23" s="10" t="inlineStr">
        <is>
          <t xml:space="preserve">  GRADING SCALE—edit any number</t>
        </is>
      </c>
    </row>
    <row r="24">
      <c r="A24" s="9" t="inlineStr">
        <is>
          <t>Keep the letters in order, highest to lowest. A grade earns a letter when it reaches that minimum %.</t>
        </is>
      </c>
    </row>
    <row r="25">
      <c r="A25" s="16" t="inlineStr">
        <is>
          <t>Letter</t>
        </is>
      </c>
      <c r="B25" s="16" t="inlineStr">
        <is>
          <t>Minimum %</t>
        </is>
      </c>
      <c r="C25" s="16" t="inlineStr">
        <is>
          <t>GPA points</t>
        </is>
      </c>
    </row>
    <row r="26">
      <c r="A26" s="17" t="inlineStr">
        <is>
          <t>A+</t>
        </is>
      </c>
      <c r="B26" s="18" t="n">
        <v>97</v>
      </c>
      <c r="C26" s="19" t="n">
        <v>4</v>
      </c>
    </row>
    <row r="27">
      <c r="A27" s="17" t="inlineStr">
        <is>
          <t>A</t>
        </is>
      </c>
      <c r="B27" s="18" t="n">
        <v>93</v>
      </c>
      <c r="C27" s="19" t="n">
        <v>4</v>
      </c>
    </row>
    <row r="28">
      <c r="A28" s="17" t="inlineStr">
        <is>
          <t>A-</t>
        </is>
      </c>
      <c r="B28" s="18" t="n">
        <v>90</v>
      </c>
      <c r="C28" s="19" t="n">
        <v>3.7</v>
      </c>
    </row>
    <row r="29">
      <c r="A29" s="17" t="inlineStr">
        <is>
          <t>B+</t>
        </is>
      </c>
      <c r="B29" s="18" t="n">
        <v>87</v>
      </c>
      <c r="C29" s="19" t="n">
        <v>3.3</v>
      </c>
    </row>
    <row r="30">
      <c r="A30" s="17" t="inlineStr">
        <is>
          <t>B</t>
        </is>
      </c>
      <c r="B30" s="18" t="n">
        <v>83</v>
      </c>
      <c r="C30" s="19" t="n">
        <v>3</v>
      </c>
    </row>
    <row r="31">
      <c r="A31" s="17" t="inlineStr">
        <is>
          <t>B-</t>
        </is>
      </c>
      <c r="B31" s="18" t="n">
        <v>80</v>
      </c>
      <c r="C31" s="19" t="n">
        <v>2.7</v>
      </c>
    </row>
    <row r="32">
      <c r="A32" s="17" t="inlineStr">
        <is>
          <t>C+</t>
        </is>
      </c>
      <c r="B32" s="18" t="n">
        <v>77</v>
      </c>
      <c r="C32" s="19" t="n">
        <v>2.3</v>
      </c>
    </row>
    <row r="33">
      <c r="A33" s="17" t="inlineStr">
        <is>
          <t>C</t>
        </is>
      </c>
      <c r="B33" s="18" t="n">
        <v>73</v>
      </c>
      <c r="C33" s="19" t="n">
        <v>2</v>
      </c>
    </row>
    <row r="34">
      <c r="A34" s="17" t="inlineStr">
        <is>
          <t>C-</t>
        </is>
      </c>
      <c r="B34" s="18" t="n">
        <v>70</v>
      </c>
      <c r="C34" s="19" t="n">
        <v>1.7</v>
      </c>
    </row>
    <row r="35">
      <c r="A35" s="17" t="inlineStr">
        <is>
          <t>D+</t>
        </is>
      </c>
      <c r="B35" s="18" t="n">
        <v>67</v>
      </c>
      <c r="C35" s="19" t="n">
        <v>1.3</v>
      </c>
    </row>
    <row r="36">
      <c r="A36" s="17" t="inlineStr">
        <is>
          <t>D</t>
        </is>
      </c>
      <c r="B36" s="18" t="n">
        <v>63</v>
      </c>
      <c r="C36" s="19" t="n">
        <v>1</v>
      </c>
    </row>
    <row r="37">
      <c r="A37" s="17" t="inlineStr">
        <is>
          <t>D-</t>
        </is>
      </c>
      <c r="B37" s="18" t="n">
        <v>60</v>
      </c>
      <c r="C37" s="19" t="n">
        <v>0.7</v>
      </c>
    </row>
    <row r="38">
      <c r="A38" s="17" t="inlineStr">
        <is>
          <t>F</t>
        </is>
      </c>
      <c r="B38" s="18" t="n">
        <v>0</v>
      </c>
      <c r="C38" s="19" t="n">
        <v>0</v>
      </c>
    </row>
    <row r="40">
      <c r="A40" s="11" t="inlineStr">
        <is>
          <t>Minimum % to earn credit</t>
        </is>
      </c>
      <c r="B40" s="20" t="n">
        <v>60</v>
      </c>
      <c r="D40" s="9" t="inlineStr">
        <is>
          <t>← courses at or above this earn their credit on the Summary</t>
        </is>
      </c>
    </row>
    <row r="42" ht="19" customHeight="1">
      <c r="A42" s="10" t="inlineStr">
        <is>
          <t xml:space="preserve">  SCHOOL CALENDAR</t>
        </is>
      </c>
    </row>
    <row r="43">
      <c r="A43" s="11" t="inlineStr">
        <is>
          <t>First month of the school year</t>
        </is>
      </c>
      <c r="B43" s="17" t="inlineStr">
        <is>
          <t>August</t>
        </is>
      </c>
    </row>
    <row r="44">
      <c r="A44" s="11" t="inlineStr">
        <is>
          <t>Calendar year it starts in</t>
        </is>
      </c>
      <c r="B44" s="20" t="n">
        <v>2026</v>
      </c>
    </row>
    <row r="45">
      <c r="A45" s="11" t="inlineStr">
        <is>
          <t>Required days of instruction</t>
        </is>
      </c>
      <c r="B45" s="20" t="n">
        <v>180</v>
      </c>
      <c r="D45" s="9" t="inlineStr">
        <is>
          <t>← check your state's requirement; 180 is the most common</t>
        </is>
      </c>
    </row>
    <row r="46">
      <c r="A46" s="9" t="inlineStr">
        <is>
          <t xml:space="preserve">    (month number)</t>
        </is>
      </c>
      <c r="B46" s="21">
        <f>MATCH($B$43,MonthNames,0)</f>
        <v/>
      </c>
    </row>
    <row r="49">
      <c r="H49" s="22" t="inlineStr">
        <is>
          <t>month list</t>
        </is>
      </c>
    </row>
    <row r="50">
      <c r="H50" s="23" t="inlineStr">
        <is>
          <t>January</t>
        </is>
      </c>
      <c r="I50" s="23">
        <f>$B$18</f>
        <v/>
      </c>
    </row>
    <row r="51">
      <c r="H51" s="23" t="inlineStr">
        <is>
          <t>February</t>
        </is>
      </c>
      <c r="I51" s="23">
        <f>$B$19</f>
        <v/>
      </c>
    </row>
    <row r="52">
      <c r="H52" s="23" t="inlineStr">
        <is>
          <t>March</t>
        </is>
      </c>
      <c r="I52" s="23">
        <f>$B$20</f>
        <v/>
      </c>
    </row>
    <row r="53">
      <c r="H53" s="23" t="inlineStr">
        <is>
          <t>April</t>
        </is>
      </c>
      <c r="I53" s="23">
        <f>$B$21</f>
        <v/>
      </c>
    </row>
    <row r="54">
      <c r="H54" s="23" t="inlineStr">
        <is>
          <t>May</t>
        </is>
      </c>
      <c r="I54" s="23" t="inlineStr">
        <is>
          <t>Final</t>
        </is>
      </c>
    </row>
    <row r="55">
      <c r="H55" s="23" t="inlineStr">
        <is>
          <t>June</t>
        </is>
      </c>
    </row>
    <row r="56">
      <c r="H56" s="23" t="inlineStr">
        <is>
          <t>July</t>
        </is>
      </c>
    </row>
    <row r="57">
      <c r="H57" s="23" t="inlineStr">
        <is>
          <t>August</t>
        </is>
      </c>
    </row>
    <row r="58">
      <c r="H58" s="23" t="inlineStr">
        <is>
          <t>September</t>
        </is>
      </c>
    </row>
    <row r="59">
      <c r="H59" s="23" t="inlineStr">
        <is>
          <t>October</t>
        </is>
      </c>
    </row>
    <row r="60">
      <c r="H60" s="23" t="inlineStr">
        <is>
          <t>November</t>
        </is>
      </c>
    </row>
    <row r="61">
      <c r="H61" s="23" t="inlineStr">
        <is>
          <t>December</t>
        </is>
      </c>
    </row>
  </sheetData>
  <mergeCells count="11">
    <mergeCell ref="A42:C42"/>
    <mergeCell ref="B6:C6"/>
    <mergeCell ref="A11:C11"/>
    <mergeCell ref="B7:C7"/>
    <mergeCell ref="A23:C23"/>
    <mergeCell ref="B5:C5"/>
    <mergeCell ref="B14:C14"/>
    <mergeCell ref="A1:H1"/>
    <mergeCell ref="B9:C9"/>
    <mergeCell ref="A4:C4"/>
    <mergeCell ref="B8:C8"/>
  </mergeCells>
  <dataValidations count="4">
    <dataValidation sqref="B12" showDropDown="0" showInputMessage="0" showErrorMessage="0" allowBlank="0" type="list">
      <formula1>"Full Year,Semesters,Quarters"</formula1>
    </dataValidation>
    <dataValidation sqref="B14" showDropDown="0" showInputMessage="0" showErrorMessage="0" allowBlank="0" type="list">
      <formula1>"Average of the terms,All assignments combined"</formula1>
    </dataValidation>
    <dataValidation sqref="B15" showDropDown="0" showInputMessage="0" showErrorMessage="0" allowBlank="0" type="list">
      <formula1>"Yes,No"</formula1>
    </dataValidation>
    <dataValidation sqref="B43" showDropDown="0" showInputMessage="0" showErrorMessage="0" allowBlank="0" type="list">
      <formula1>=MonthNames</formula1>
    </dataValidation>
  </dataValidations>
  <pageMargins left="0.75" right="0.75" top="1" bottom="1" header="0.5" footer="0.5"/>
  <pageSetup fitToWidth="1"/>
</worksheet>
</file>

<file path=xl/worksheets/sheet20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21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22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E1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3" customWidth="1" min="2" max="2"/>
    <col width="44" customWidth="1" min="3" max="3"/>
    <col width="28" customWidth="1" min="4" max="4"/>
    <col width="44" customWidth="1" min="5" max="5"/>
  </cols>
  <sheetData>
    <row r="1" ht="19" customHeight="1">
      <c r="B1" s="8" t="inlineStr">
        <is>
          <t xml:space="preserve">  BOOK LIST</t>
        </is>
      </c>
    </row>
    <row r="2">
      <c r="B2" s="25">
        <f>"Student:   "&amp;IF(Student="","",Student)</f>
        <v/>
      </c>
      <c r="D2" s="25">
        <f>"School Year:   "&amp;IF(SchoolYear="","",SchoolYear)</f>
        <v/>
      </c>
    </row>
    <row r="3">
      <c r="E3" s="119">
        <f>IF(COUNTA(B5:B124)=0,"","Book List entries: "&amp;COUNTA(B5:B124))</f>
        <v/>
      </c>
    </row>
    <row r="4" ht="22" customHeight="1">
      <c r="B4" s="67" t="inlineStr">
        <is>
          <t>DATE READ</t>
        </is>
      </c>
      <c r="C4" s="67" t="inlineStr">
        <is>
          <t>BOOK TITLE</t>
        </is>
      </c>
      <c r="D4" s="67" t="inlineStr">
        <is>
          <t>AUTHOR</t>
        </is>
      </c>
      <c r="E4" s="67" t="inlineStr">
        <is>
          <t>NOTES</t>
        </is>
      </c>
    </row>
    <row r="5" ht="16" customHeight="1">
      <c r="B5" s="118" t="n"/>
      <c r="C5" s="94" t="n"/>
      <c r="D5" s="94" t="n"/>
      <c r="E5" s="96" t="n"/>
    </row>
    <row r="6" ht="16" customHeight="1">
      <c r="B6" s="118" t="n"/>
      <c r="C6" s="94" t="n"/>
      <c r="D6" s="94" t="n"/>
      <c r="E6" s="96" t="n"/>
    </row>
    <row r="7" ht="16" customHeight="1">
      <c r="B7" s="118" t="n"/>
      <c r="C7" s="94" t="n"/>
      <c r="D7" s="94" t="n"/>
      <c r="E7" s="96" t="n"/>
    </row>
    <row r="8" ht="16" customHeight="1">
      <c r="B8" s="118" t="n"/>
      <c r="C8" s="94" t="n"/>
      <c r="D8" s="94" t="n"/>
      <c r="E8" s="96" t="n"/>
    </row>
    <row r="9" ht="16" customHeight="1">
      <c r="B9" s="118" t="n"/>
      <c r="C9" s="94" t="n"/>
      <c r="D9" s="94" t="n"/>
      <c r="E9" s="96" t="n"/>
    </row>
    <row r="10" ht="16" customHeight="1">
      <c r="B10" s="118" t="n"/>
      <c r="C10" s="94" t="n"/>
      <c r="D10" s="94" t="n"/>
      <c r="E10" s="96" t="n"/>
    </row>
    <row r="11" ht="16" customHeight="1">
      <c r="B11" s="118" t="n"/>
      <c r="C11" s="94" t="n"/>
      <c r="D11" s="94" t="n"/>
      <c r="E11" s="96" t="n"/>
    </row>
    <row r="12" ht="16" customHeight="1">
      <c r="B12" s="118" t="n"/>
      <c r="C12" s="94" t="n"/>
      <c r="D12" s="94" t="n"/>
      <c r="E12" s="96" t="n"/>
    </row>
    <row r="13" ht="16" customHeight="1">
      <c r="B13" s="118" t="n"/>
      <c r="C13" s="94" t="n"/>
      <c r="D13" s="94" t="n"/>
      <c r="E13" s="96" t="n"/>
    </row>
    <row r="14" ht="16" customHeight="1">
      <c r="B14" s="118" t="n"/>
      <c r="C14" s="94" t="n"/>
      <c r="D14" s="94" t="n"/>
      <c r="E14" s="96" t="n"/>
    </row>
    <row r="15" ht="16" customHeight="1">
      <c r="B15" s="118" t="n"/>
      <c r="C15" s="94" t="n"/>
      <c r="D15" s="94" t="n"/>
      <c r="E15" s="96" t="n"/>
    </row>
    <row r="16" ht="16" customHeight="1">
      <c r="B16" s="118" t="n"/>
      <c r="C16" s="94" t="n"/>
      <c r="D16" s="94" t="n"/>
      <c r="E16" s="96" t="n"/>
    </row>
    <row r="17" ht="16" customHeight="1">
      <c r="B17" s="118" t="n"/>
      <c r="C17" s="94" t="n"/>
      <c r="D17" s="94" t="n"/>
      <c r="E17" s="96" t="n"/>
    </row>
    <row r="18" ht="16" customHeight="1">
      <c r="B18" s="118" t="n"/>
      <c r="C18" s="94" t="n"/>
      <c r="D18" s="94" t="n"/>
      <c r="E18" s="96" t="n"/>
    </row>
    <row r="19" ht="16" customHeight="1">
      <c r="B19" s="118" t="n"/>
      <c r="C19" s="94" t="n"/>
      <c r="D19" s="94" t="n"/>
      <c r="E19" s="96" t="n"/>
    </row>
    <row r="20" ht="16" customHeight="1">
      <c r="B20" s="118" t="n"/>
      <c r="C20" s="94" t="n"/>
      <c r="D20" s="94" t="n"/>
      <c r="E20" s="96" t="n"/>
    </row>
    <row r="21" ht="16" customHeight="1">
      <c r="B21" s="118" t="n"/>
      <c r="C21" s="94" t="n"/>
      <c r="D21" s="94" t="n"/>
      <c r="E21" s="96" t="n"/>
    </row>
    <row r="22" ht="16" customHeight="1">
      <c r="B22" s="118" t="n"/>
      <c r="C22" s="94" t="n"/>
      <c r="D22" s="94" t="n"/>
      <c r="E22" s="96" t="n"/>
    </row>
    <row r="23" ht="16" customHeight="1">
      <c r="B23" s="118" t="n"/>
      <c r="C23" s="94" t="n"/>
      <c r="D23" s="94" t="n"/>
      <c r="E23" s="96" t="n"/>
    </row>
    <row r="24" ht="16" customHeight="1">
      <c r="B24" s="118" t="n"/>
      <c r="C24" s="94" t="n"/>
      <c r="D24" s="94" t="n"/>
      <c r="E24" s="96" t="n"/>
    </row>
    <row r="25" ht="16" customHeight="1">
      <c r="B25" s="118" t="n"/>
      <c r="C25" s="94" t="n"/>
      <c r="D25" s="94" t="n"/>
      <c r="E25" s="96" t="n"/>
    </row>
    <row r="26" ht="16" customHeight="1">
      <c r="B26" s="118" t="n"/>
      <c r="C26" s="94" t="n"/>
      <c r="D26" s="94" t="n"/>
      <c r="E26" s="96" t="n"/>
    </row>
    <row r="27" ht="16" customHeight="1">
      <c r="B27" s="118" t="n"/>
      <c r="C27" s="94" t="n"/>
      <c r="D27" s="94" t="n"/>
      <c r="E27" s="96" t="n"/>
    </row>
    <row r="28" ht="16" customHeight="1">
      <c r="B28" s="118" t="n"/>
      <c r="C28" s="94" t="n"/>
      <c r="D28" s="94" t="n"/>
      <c r="E28" s="96" t="n"/>
    </row>
    <row r="29" ht="16" customHeight="1">
      <c r="B29" s="118" t="n"/>
      <c r="C29" s="94" t="n"/>
      <c r="D29" s="94" t="n"/>
      <c r="E29" s="96" t="n"/>
    </row>
    <row r="30" ht="16" customHeight="1">
      <c r="B30" s="118" t="n"/>
      <c r="C30" s="94" t="n"/>
      <c r="D30" s="94" t="n"/>
      <c r="E30" s="96" t="n"/>
    </row>
    <row r="31" ht="16" customHeight="1">
      <c r="B31" s="118" t="n"/>
      <c r="C31" s="94" t="n"/>
      <c r="D31" s="94" t="n"/>
      <c r="E31" s="96" t="n"/>
    </row>
    <row r="32" ht="16" customHeight="1">
      <c r="B32" s="118" t="n"/>
      <c r="C32" s="94" t="n"/>
      <c r="D32" s="94" t="n"/>
      <c r="E32" s="96" t="n"/>
    </row>
    <row r="33" ht="16" customHeight="1">
      <c r="B33" s="118" t="n"/>
      <c r="C33" s="94" t="n"/>
      <c r="D33" s="94" t="n"/>
      <c r="E33" s="96" t="n"/>
    </row>
    <row r="34" ht="16" customHeight="1">
      <c r="B34" s="118" t="n"/>
      <c r="C34" s="94" t="n"/>
      <c r="D34" s="94" t="n"/>
      <c r="E34" s="96" t="n"/>
    </row>
    <row r="35" ht="16" customHeight="1">
      <c r="B35" s="118" t="n"/>
      <c r="C35" s="94" t="n"/>
      <c r="D35" s="94" t="n"/>
      <c r="E35" s="96" t="n"/>
    </row>
    <row r="36" ht="16" customHeight="1">
      <c r="B36" s="118" t="n"/>
      <c r="C36" s="94" t="n"/>
      <c r="D36" s="94" t="n"/>
      <c r="E36" s="96" t="n"/>
    </row>
    <row r="37" ht="16" customHeight="1">
      <c r="B37" s="118" t="n"/>
      <c r="C37" s="94" t="n"/>
      <c r="D37" s="94" t="n"/>
      <c r="E37" s="96" t="n"/>
    </row>
    <row r="38" ht="16" customHeight="1">
      <c r="B38" s="118" t="n"/>
      <c r="C38" s="94" t="n"/>
      <c r="D38" s="94" t="n"/>
      <c r="E38" s="96" t="n"/>
    </row>
    <row r="39" ht="16" customHeight="1">
      <c r="B39" s="118" t="n"/>
      <c r="C39" s="94" t="n"/>
      <c r="D39" s="94" t="n"/>
      <c r="E39" s="96" t="n"/>
    </row>
    <row r="40" ht="16" customHeight="1">
      <c r="B40" s="118" t="n"/>
      <c r="C40" s="94" t="n"/>
      <c r="D40" s="94" t="n"/>
      <c r="E40" s="96" t="n"/>
    </row>
    <row r="41" ht="16" customHeight="1">
      <c r="B41" s="118" t="n"/>
      <c r="C41" s="94" t="n"/>
      <c r="D41" s="94" t="n"/>
      <c r="E41" s="96" t="n"/>
    </row>
    <row r="42" ht="16" customHeight="1">
      <c r="B42" s="118" t="n"/>
      <c r="C42" s="94" t="n"/>
      <c r="D42" s="94" t="n"/>
      <c r="E42" s="96" t="n"/>
    </row>
    <row r="43" ht="16" customHeight="1">
      <c r="B43" s="118" t="n"/>
      <c r="C43" s="94" t="n"/>
      <c r="D43" s="94" t="n"/>
      <c r="E43" s="96" t="n"/>
    </row>
    <row r="44" ht="16" customHeight="1">
      <c r="B44" s="118" t="n"/>
      <c r="C44" s="94" t="n"/>
      <c r="D44" s="94" t="n"/>
      <c r="E44" s="96" t="n"/>
    </row>
    <row r="45" ht="16" customHeight="1">
      <c r="B45" s="118" t="n"/>
      <c r="C45" s="94" t="n"/>
      <c r="D45" s="94" t="n"/>
      <c r="E45" s="96" t="n"/>
    </row>
    <row r="46" ht="16" customHeight="1">
      <c r="B46" s="118" t="n"/>
      <c r="C46" s="94" t="n"/>
      <c r="D46" s="94" t="n"/>
      <c r="E46" s="96" t="n"/>
    </row>
    <row r="47" ht="16" customHeight="1">
      <c r="B47" s="118" t="n"/>
      <c r="C47" s="94" t="n"/>
      <c r="D47" s="94" t="n"/>
      <c r="E47" s="96" t="n"/>
    </row>
    <row r="48" ht="16" customHeight="1">
      <c r="B48" s="118" t="n"/>
      <c r="C48" s="94" t="n"/>
      <c r="D48" s="94" t="n"/>
      <c r="E48" s="96" t="n"/>
    </row>
    <row r="49" ht="16" customHeight="1">
      <c r="B49" s="118" t="n"/>
      <c r="C49" s="94" t="n"/>
      <c r="D49" s="94" t="n"/>
      <c r="E49" s="96" t="n"/>
    </row>
    <row r="50" ht="16" customHeight="1">
      <c r="B50" s="118" t="n"/>
      <c r="C50" s="94" t="n"/>
      <c r="D50" s="94" t="n"/>
      <c r="E50" s="96" t="n"/>
    </row>
    <row r="51" ht="16" customHeight="1">
      <c r="B51" s="118" t="n"/>
      <c r="C51" s="94" t="n"/>
      <c r="D51" s="94" t="n"/>
      <c r="E51" s="96" t="n"/>
    </row>
    <row r="52" ht="16" customHeight="1">
      <c r="B52" s="118" t="n"/>
      <c r="C52" s="94" t="n"/>
      <c r="D52" s="94" t="n"/>
      <c r="E52" s="96" t="n"/>
    </row>
    <row r="53" ht="16" customHeight="1">
      <c r="B53" s="118" t="n"/>
      <c r="C53" s="94" t="n"/>
      <c r="D53" s="94" t="n"/>
      <c r="E53" s="96" t="n"/>
    </row>
    <row r="54" ht="16" customHeight="1">
      <c r="B54" s="118" t="n"/>
      <c r="C54" s="94" t="n"/>
      <c r="D54" s="94" t="n"/>
      <c r="E54" s="96" t="n"/>
    </row>
    <row r="55" ht="16" customHeight="1">
      <c r="B55" s="118" t="n"/>
      <c r="C55" s="94" t="n"/>
      <c r="D55" s="94" t="n"/>
      <c r="E55" s="96" t="n"/>
    </row>
    <row r="56" ht="16" customHeight="1">
      <c r="B56" s="118" t="n"/>
      <c r="C56" s="94" t="n"/>
      <c r="D56" s="94" t="n"/>
      <c r="E56" s="96" t="n"/>
    </row>
    <row r="57" ht="16" customHeight="1">
      <c r="B57" s="118" t="n"/>
      <c r="C57" s="94" t="n"/>
      <c r="D57" s="94" t="n"/>
      <c r="E57" s="96" t="n"/>
    </row>
    <row r="58" ht="16" customHeight="1">
      <c r="B58" s="118" t="n"/>
      <c r="C58" s="94" t="n"/>
      <c r="D58" s="94" t="n"/>
      <c r="E58" s="96" t="n"/>
    </row>
    <row r="59" ht="16" customHeight="1">
      <c r="B59" s="118" t="n"/>
      <c r="C59" s="94" t="n"/>
      <c r="D59" s="94" t="n"/>
      <c r="E59" s="96" t="n"/>
    </row>
    <row r="60" ht="16" customHeight="1">
      <c r="B60" s="118" t="n"/>
      <c r="C60" s="94" t="n"/>
      <c r="D60" s="94" t="n"/>
      <c r="E60" s="96" t="n"/>
    </row>
    <row r="61" ht="16" customHeight="1">
      <c r="B61" s="118" t="n"/>
      <c r="C61" s="94" t="n"/>
      <c r="D61" s="94" t="n"/>
      <c r="E61" s="96" t="n"/>
    </row>
    <row r="62" ht="16" customHeight="1">
      <c r="B62" s="118" t="n"/>
      <c r="C62" s="94" t="n"/>
      <c r="D62" s="94" t="n"/>
      <c r="E62" s="96" t="n"/>
    </row>
    <row r="63" ht="16" customHeight="1">
      <c r="B63" s="118" t="n"/>
      <c r="C63" s="94" t="n"/>
      <c r="D63" s="94" t="n"/>
      <c r="E63" s="96" t="n"/>
    </row>
    <row r="64" ht="16" customHeight="1">
      <c r="B64" s="118" t="n"/>
      <c r="C64" s="94" t="n"/>
      <c r="D64" s="94" t="n"/>
      <c r="E64" s="96" t="n"/>
    </row>
    <row r="65" ht="16" customHeight="1">
      <c r="B65" s="118" t="n"/>
      <c r="C65" s="94" t="n"/>
      <c r="D65" s="94" t="n"/>
      <c r="E65" s="96" t="n"/>
    </row>
    <row r="66" ht="16" customHeight="1">
      <c r="B66" s="118" t="n"/>
      <c r="C66" s="94" t="n"/>
      <c r="D66" s="94" t="n"/>
      <c r="E66" s="96" t="n"/>
    </row>
    <row r="67" ht="16" customHeight="1">
      <c r="B67" s="118" t="n"/>
      <c r="C67" s="94" t="n"/>
      <c r="D67" s="94" t="n"/>
      <c r="E67" s="96" t="n"/>
    </row>
    <row r="68" ht="16" customHeight="1">
      <c r="B68" s="118" t="n"/>
      <c r="C68" s="94" t="n"/>
      <c r="D68" s="94" t="n"/>
      <c r="E68" s="96" t="n"/>
    </row>
    <row r="69" ht="16" customHeight="1">
      <c r="B69" s="118" t="n"/>
      <c r="C69" s="94" t="n"/>
      <c r="D69" s="94" t="n"/>
      <c r="E69" s="96" t="n"/>
    </row>
    <row r="70" ht="16" customHeight="1">
      <c r="B70" s="118" t="n"/>
      <c r="C70" s="94" t="n"/>
      <c r="D70" s="94" t="n"/>
      <c r="E70" s="96" t="n"/>
    </row>
    <row r="71" ht="16" customHeight="1">
      <c r="B71" s="118" t="n"/>
      <c r="C71" s="94" t="n"/>
      <c r="D71" s="94" t="n"/>
      <c r="E71" s="96" t="n"/>
    </row>
    <row r="72" ht="16" customHeight="1">
      <c r="B72" s="118" t="n"/>
      <c r="C72" s="94" t="n"/>
      <c r="D72" s="94" t="n"/>
      <c r="E72" s="96" t="n"/>
    </row>
    <row r="73" ht="16" customHeight="1">
      <c r="B73" s="118" t="n"/>
      <c r="C73" s="94" t="n"/>
      <c r="D73" s="94" t="n"/>
      <c r="E73" s="96" t="n"/>
    </row>
    <row r="74" ht="16" customHeight="1">
      <c r="B74" s="118" t="n"/>
      <c r="C74" s="94" t="n"/>
      <c r="D74" s="94" t="n"/>
      <c r="E74" s="96" t="n"/>
    </row>
    <row r="75" ht="16" customHeight="1">
      <c r="B75" s="118" t="n"/>
      <c r="C75" s="94" t="n"/>
      <c r="D75" s="94" t="n"/>
      <c r="E75" s="96" t="n"/>
    </row>
    <row r="76" ht="16" customHeight="1">
      <c r="B76" s="118" t="n"/>
      <c r="C76" s="94" t="n"/>
      <c r="D76" s="94" t="n"/>
      <c r="E76" s="96" t="n"/>
    </row>
    <row r="77" ht="16" customHeight="1">
      <c r="B77" s="118" t="n"/>
      <c r="C77" s="94" t="n"/>
      <c r="D77" s="94" t="n"/>
      <c r="E77" s="96" t="n"/>
    </row>
    <row r="78" ht="16" customHeight="1">
      <c r="B78" s="118" t="n"/>
      <c r="C78" s="94" t="n"/>
      <c r="D78" s="94" t="n"/>
      <c r="E78" s="96" t="n"/>
    </row>
    <row r="79" ht="16" customHeight="1">
      <c r="B79" s="118" t="n"/>
      <c r="C79" s="94" t="n"/>
      <c r="D79" s="94" t="n"/>
      <c r="E79" s="96" t="n"/>
    </row>
    <row r="80" ht="16" customHeight="1">
      <c r="B80" s="118" t="n"/>
      <c r="C80" s="94" t="n"/>
      <c r="D80" s="94" t="n"/>
      <c r="E80" s="96" t="n"/>
    </row>
    <row r="81" ht="16" customHeight="1">
      <c r="B81" s="118" t="n"/>
      <c r="C81" s="94" t="n"/>
      <c r="D81" s="94" t="n"/>
      <c r="E81" s="96" t="n"/>
    </row>
    <row r="82" ht="16" customHeight="1">
      <c r="B82" s="118" t="n"/>
      <c r="C82" s="94" t="n"/>
      <c r="D82" s="94" t="n"/>
      <c r="E82" s="96" t="n"/>
    </row>
    <row r="83" ht="16" customHeight="1">
      <c r="B83" s="118" t="n"/>
      <c r="C83" s="94" t="n"/>
      <c r="D83" s="94" t="n"/>
      <c r="E83" s="96" t="n"/>
    </row>
    <row r="84" ht="16" customHeight="1">
      <c r="B84" s="118" t="n"/>
      <c r="C84" s="94" t="n"/>
      <c r="D84" s="94" t="n"/>
      <c r="E84" s="96" t="n"/>
    </row>
    <row r="85" ht="16" customHeight="1">
      <c r="B85" s="118" t="n"/>
      <c r="C85" s="94" t="n"/>
      <c r="D85" s="94" t="n"/>
      <c r="E85" s="96" t="n"/>
    </row>
    <row r="86" ht="16" customHeight="1">
      <c r="B86" s="118" t="n"/>
      <c r="C86" s="94" t="n"/>
      <c r="D86" s="94" t="n"/>
      <c r="E86" s="96" t="n"/>
    </row>
    <row r="87" ht="16" customHeight="1">
      <c r="B87" s="118" t="n"/>
      <c r="C87" s="94" t="n"/>
      <c r="D87" s="94" t="n"/>
      <c r="E87" s="96" t="n"/>
    </row>
    <row r="88" ht="16" customHeight="1">
      <c r="B88" s="118" t="n"/>
      <c r="C88" s="94" t="n"/>
      <c r="D88" s="94" t="n"/>
      <c r="E88" s="96" t="n"/>
    </row>
    <row r="89" ht="16" customHeight="1">
      <c r="B89" s="118" t="n"/>
      <c r="C89" s="94" t="n"/>
      <c r="D89" s="94" t="n"/>
      <c r="E89" s="96" t="n"/>
    </row>
    <row r="90" ht="16" customHeight="1">
      <c r="B90" s="118" t="n"/>
      <c r="C90" s="94" t="n"/>
      <c r="D90" s="94" t="n"/>
      <c r="E90" s="96" t="n"/>
    </row>
    <row r="91" ht="16" customHeight="1">
      <c r="B91" s="118" t="n"/>
      <c r="C91" s="94" t="n"/>
      <c r="D91" s="94" t="n"/>
      <c r="E91" s="96" t="n"/>
    </row>
    <row r="92" ht="16" customHeight="1">
      <c r="B92" s="118" t="n"/>
      <c r="C92" s="94" t="n"/>
      <c r="D92" s="94" t="n"/>
      <c r="E92" s="96" t="n"/>
    </row>
    <row r="93" ht="16" customHeight="1">
      <c r="B93" s="118" t="n"/>
      <c r="C93" s="94" t="n"/>
      <c r="D93" s="94" t="n"/>
      <c r="E93" s="96" t="n"/>
    </row>
    <row r="94" ht="16" customHeight="1">
      <c r="B94" s="118" t="n"/>
      <c r="C94" s="94" t="n"/>
      <c r="D94" s="94" t="n"/>
      <c r="E94" s="96" t="n"/>
    </row>
    <row r="95" ht="16" customHeight="1">
      <c r="B95" s="118" t="n"/>
      <c r="C95" s="94" t="n"/>
      <c r="D95" s="94" t="n"/>
      <c r="E95" s="96" t="n"/>
    </row>
    <row r="96" ht="16" customHeight="1">
      <c r="B96" s="118" t="n"/>
      <c r="C96" s="94" t="n"/>
      <c r="D96" s="94" t="n"/>
      <c r="E96" s="96" t="n"/>
    </row>
    <row r="97" ht="16" customHeight="1">
      <c r="B97" s="118" t="n"/>
      <c r="C97" s="94" t="n"/>
      <c r="D97" s="94" t="n"/>
      <c r="E97" s="96" t="n"/>
    </row>
    <row r="98" ht="16" customHeight="1">
      <c r="B98" s="118" t="n"/>
      <c r="C98" s="94" t="n"/>
      <c r="D98" s="94" t="n"/>
      <c r="E98" s="96" t="n"/>
    </row>
    <row r="99" ht="16" customHeight="1">
      <c r="B99" s="118" t="n"/>
      <c r="C99" s="94" t="n"/>
      <c r="D99" s="94" t="n"/>
      <c r="E99" s="96" t="n"/>
    </row>
    <row r="100" ht="16" customHeight="1">
      <c r="B100" s="118" t="n"/>
      <c r="C100" s="94" t="n"/>
      <c r="D100" s="94" t="n"/>
      <c r="E100" s="96" t="n"/>
    </row>
    <row r="101" ht="16" customHeight="1">
      <c r="B101" s="118" t="n"/>
      <c r="C101" s="94" t="n"/>
      <c r="D101" s="94" t="n"/>
      <c r="E101" s="96" t="n"/>
    </row>
    <row r="102" ht="16" customHeight="1">
      <c r="B102" s="118" t="n"/>
      <c r="C102" s="94" t="n"/>
      <c r="D102" s="94" t="n"/>
      <c r="E102" s="96" t="n"/>
    </row>
    <row r="103" ht="16" customHeight="1">
      <c r="B103" s="118" t="n"/>
      <c r="C103" s="94" t="n"/>
      <c r="D103" s="94" t="n"/>
      <c r="E103" s="96" t="n"/>
    </row>
    <row r="104" ht="16" customHeight="1">
      <c r="B104" s="118" t="n"/>
      <c r="C104" s="94" t="n"/>
      <c r="D104" s="94" t="n"/>
      <c r="E104" s="96" t="n"/>
    </row>
    <row r="105" ht="16" customHeight="1">
      <c r="B105" s="118" t="n"/>
      <c r="C105" s="94" t="n"/>
      <c r="D105" s="94" t="n"/>
      <c r="E105" s="96" t="n"/>
    </row>
    <row r="106" ht="16" customHeight="1">
      <c r="B106" s="118" t="n"/>
      <c r="C106" s="94" t="n"/>
      <c r="D106" s="94" t="n"/>
      <c r="E106" s="96" t="n"/>
    </row>
    <row r="107" ht="16" customHeight="1">
      <c r="B107" s="118" t="n"/>
      <c r="C107" s="94" t="n"/>
      <c r="D107" s="94" t="n"/>
      <c r="E107" s="96" t="n"/>
    </row>
    <row r="108" ht="16" customHeight="1">
      <c r="B108" s="118" t="n"/>
      <c r="C108" s="94" t="n"/>
      <c r="D108" s="94" t="n"/>
      <c r="E108" s="96" t="n"/>
    </row>
    <row r="109" ht="16" customHeight="1">
      <c r="B109" s="118" t="n"/>
      <c r="C109" s="94" t="n"/>
      <c r="D109" s="94" t="n"/>
      <c r="E109" s="96" t="n"/>
    </row>
    <row r="110" ht="16" customHeight="1">
      <c r="B110" s="118" t="n"/>
      <c r="C110" s="94" t="n"/>
      <c r="D110" s="94" t="n"/>
      <c r="E110" s="96" t="n"/>
    </row>
    <row r="111" ht="16" customHeight="1">
      <c r="B111" s="118" t="n"/>
      <c r="C111" s="94" t="n"/>
      <c r="D111" s="94" t="n"/>
      <c r="E111" s="96" t="n"/>
    </row>
    <row r="112" ht="16" customHeight="1">
      <c r="B112" s="118" t="n"/>
      <c r="C112" s="94" t="n"/>
      <c r="D112" s="94" t="n"/>
      <c r="E112" s="96" t="n"/>
    </row>
    <row r="113" ht="16" customHeight="1">
      <c r="B113" s="118" t="n"/>
      <c r="C113" s="94" t="n"/>
      <c r="D113" s="94" t="n"/>
      <c r="E113" s="96" t="n"/>
    </row>
    <row r="114" ht="16" customHeight="1">
      <c r="B114" s="118" t="n"/>
      <c r="C114" s="94" t="n"/>
      <c r="D114" s="94" t="n"/>
      <c r="E114" s="96" t="n"/>
    </row>
    <row r="115" ht="16" customHeight="1">
      <c r="B115" s="118" t="n"/>
      <c r="C115" s="94" t="n"/>
      <c r="D115" s="94" t="n"/>
      <c r="E115" s="96" t="n"/>
    </row>
    <row r="116" ht="16" customHeight="1">
      <c r="B116" s="118" t="n"/>
      <c r="C116" s="94" t="n"/>
      <c r="D116" s="94" t="n"/>
      <c r="E116" s="96" t="n"/>
    </row>
    <row r="117" ht="16" customHeight="1">
      <c r="B117" s="118" t="n"/>
      <c r="C117" s="94" t="n"/>
      <c r="D117" s="94" t="n"/>
      <c r="E117" s="96" t="n"/>
    </row>
    <row r="118" ht="16" customHeight="1">
      <c r="B118" s="118" t="n"/>
      <c r="C118" s="94" t="n"/>
      <c r="D118" s="94" t="n"/>
      <c r="E118" s="96" t="n"/>
    </row>
    <row r="119" ht="16" customHeight="1">
      <c r="B119" s="118" t="n"/>
      <c r="C119" s="94" t="n"/>
      <c r="D119" s="94" t="n"/>
      <c r="E119" s="96" t="n"/>
    </row>
    <row r="120" ht="16" customHeight="1">
      <c r="B120" s="118" t="n"/>
      <c r="C120" s="94" t="n"/>
      <c r="D120" s="94" t="n"/>
      <c r="E120" s="96" t="n"/>
    </row>
    <row r="121" ht="16" customHeight="1">
      <c r="B121" s="118" t="n"/>
      <c r="C121" s="94" t="n"/>
      <c r="D121" s="94" t="n"/>
      <c r="E121" s="96" t="n"/>
    </row>
    <row r="122" ht="16" customHeight="1">
      <c r="B122" s="118" t="n"/>
      <c r="C122" s="94" t="n"/>
      <c r="D122" s="94" t="n"/>
      <c r="E122" s="96" t="n"/>
    </row>
    <row r="123" ht="16" customHeight="1">
      <c r="B123" s="118" t="n"/>
      <c r="C123" s="94" t="n"/>
      <c r="D123" s="94" t="n"/>
      <c r="E123" s="96" t="n"/>
    </row>
    <row r="124" ht="16" customHeight="1">
      <c r="B124" s="118" t="n"/>
      <c r="C124" s="94" t="n"/>
      <c r="D124" s="94" t="n"/>
      <c r="E124" s="96" t="n"/>
    </row>
  </sheetData>
  <mergeCells count="2">
    <mergeCell ref="B2:C2"/>
    <mergeCell ref="B1:E1"/>
  </mergeCells>
  <conditionalFormatting sqref="B5:E124">
    <cfRule type="expression" priority="1" dxfId="3" stopIfTrue="0">
      <formula>MOD(ROW()-5,2)=1</formula>
    </cfRule>
  </conditionalFormatting>
  <pageMargins left="0.75" right="0.75" top="1" bottom="1" header="0.5" footer="0.5"/>
  <pageSetup fitToHeight="0" fitToWidth="1"/>
</worksheet>
</file>

<file path=xl/worksheets/sheet23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E1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3" customWidth="1" min="2" max="2"/>
    <col width="34" customWidth="1" min="3" max="3"/>
    <col width="70" customWidth="1" min="4" max="4"/>
    <col width="9" customWidth="1" min="5" max="5"/>
  </cols>
  <sheetData>
    <row r="1" ht="19" customHeight="1">
      <c r="B1" s="8" t="inlineStr">
        <is>
          <t xml:space="preserve">  ACTIVITIES</t>
        </is>
      </c>
    </row>
    <row r="2">
      <c r="B2" s="25">
        <f>"Student:   "&amp;IF(Student="","",Student)</f>
        <v/>
      </c>
      <c r="D2" s="25">
        <f>"School Year:   "&amp;IF(SchoolYear="","",SchoolYear)</f>
        <v/>
      </c>
    </row>
    <row r="3">
      <c r="E3" s="119">
        <f>IF(COUNTA(B5:B124)=0,"","Activities entries: "&amp;COUNTA(B5:B124))</f>
        <v/>
      </c>
    </row>
    <row r="4" ht="22" customHeight="1">
      <c r="B4" s="67" t="inlineStr">
        <is>
          <t>DATE</t>
        </is>
      </c>
      <c r="C4" s="67" t="inlineStr">
        <is>
          <t>ACTIVITY</t>
        </is>
      </c>
      <c r="D4" s="67" t="inlineStr">
        <is>
          <t>ROLE / DESCRIPTION</t>
        </is>
      </c>
      <c r="E4" s="67" t="inlineStr">
        <is>
          <t>HOURS</t>
        </is>
      </c>
    </row>
    <row r="5" ht="16" customHeight="1">
      <c r="B5" s="118" t="n"/>
      <c r="C5" s="94" t="n"/>
      <c r="D5" s="94" t="n"/>
      <c r="E5" s="96" t="n"/>
    </row>
    <row r="6" ht="16" customHeight="1">
      <c r="B6" s="118" t="n"/>
      <c r="C6" s="94" t="n"/>
      <c r="D6" s="94" t="n"/>
      <c r="E6" s="96" t="n"/>
    </row>
    <row r="7" ht="16" customHeight="1">
      <c r="B7" s="118" t="n"/>
      <c r="C7" s="94" t="n"/>
      <c r="D7" s="94" t="n"/>
      <c r="E7" s="96" t="n"/>
    </row>
    <row r="8" ht="16" customHeight="1">
      <c r="B8" s="118" t="n"/>
      <c r="C8" s="94" t="n"/>
      <c r="D8" s="94" t="n"/>
      <c r="E8" s="96" t="n"/>
    </row>
    <row r="9" ht="16" customHeight="1">
      <c r="B9" s="118" t="n"/>
      <c r="C9" s="94" t="n"/>
      <c r="D9" s="94" t="n"/>
      <c r="E9" s="96" t="n"/>
    </row>
    <row r="10" ht="16" customHeight="1">
      <c r="B10" s="118" t="n"/>
      <c r="C10" s="94" t="n"/>
      <c r="D10" s="94" t="n"/>
      <c r="E10" s="96" t="n"/>
    </row>
    <row r="11" ht="16" customHeight="1">
      <c r="B11" s="118" t="n"/>
      <c r="C11" s="94" t="n"/>
      <c r="D11" s="94" t="n"/>
      <c r="E11" s="96" t="n"/>
    </row>
    <row r="12" ht="16" customHeight="1">
      <c r="B12" s="118" t="n"/>
      <c r="C12" s="94" t="n"/>
      <c r="D12" s="94" t="n"/>
      <c r="E12" s="96" t="n"/>
    </row>
    <row r="13" ht="16" customHeight="1">
      <c r="B13" s="118" t="n"/>
      <c r="C13" s="94" t="n"/>
      <c r="D13" s="94" t="n"/>
      <c r="E13" s="96" t="n"/>
    </row>
    <row r="14" ht="16" customHeight="1">
      <c r="B14" s="118" t="n"/>
      <c r="C14" s="94" t="n"/>
      <c r="D14" s="94" t="n"/>
      <c r="E14" s="96" t="n"/>
    </row>
    <row r="15" ht="16" customHeight="1">
      <c r="B15" s="118" t="n"/>
      <c r="C15" s="94" t="n"/>
      <c r="D15" s="94" t="n"/>
      <c r="E15" s="96" t="n"/>
    </row>
    <row r="16" ht="16" customHeight="1">
      <c r="B16" s="118" t="n"/>
      <c r="C16" s="94" t="n"/>
      <c r="D16" s="94" t="n"/>
      <c r="E16" s="96" t="n"/>
    </row>
    <row r="17" ht="16" customHeight="1">
      <c r="B17" s="118" t="n"/>
      <c r="C17" s="94" t="n"/>
      <c r="D17" s="94" t="n"/>
      <c r="E17" s="96" t="n"/>
    </row>
    <row r="18" ht="16" customHeight="1">
      <c r="B18" s="118" t="n"/>
      <c r="C18" s="94" t="n"/>
      <c r="D18" s="94" t="n"/>
      <c r="E18" s="96" t="n"/>
    </row>
    <row r="19" ht="16" customHeight="1">
      <c r="B19" s="118" t="n"/>
      <c r="C19" s="94" t="n"/>
      <c r="D19" s="94" t="n"/>
      <c r="E19" s="96" t="n"/>
    </row>
    <row r="20" ht="16" customHeight="1">
      <c r="B20" s="118" t="n"/>
      <c r="C20" s="94" t="n"/>
      <c r="D20" s="94" t="n"/>
      <c r="E20" s="96" t="n"/>
    </row>
    <row r="21" ht="16" customHeight="1">
      <c r="B21" s="118" t="n"/>
      <c r="C21" s="94" t="n"/>
      <c r="D21" s="94" t="n"/>
      <c r="E21" s="96" t="n"/>
    </row>
    <row r="22" ht="16" customHeight="1">
      <c r="B22" s="118" t="n"/>
      <c r="C22" s="94" t="n"/>
      <c r="D22" s="94" t="n"/>
      <c r="E22" s="96" t="n"/>
    </row>
    <row r="23" ht="16" customHeight="1">
      <c r="B23" s="118" t="n"/>
      <c r="C23" s="94" t="n"/>
      <c r="D23" s="94" t="n"/>
      <c r="E23" s="96" t="n"/>
    </row>
    <row r="24" ht="16" customHeight="1">
      <c r="B24" s="118" t="n"/>
      <c r="C24" s="94" t="n"/>
      <c r="D24" s="94" t="n"/>
      <c r="E24" s="96" t="n"/>
    </row>
    <row r="25" ht="16" customHeight="1">
      <c r="B25" s="118" t="n"/>
      <c r="C25" s="94" t="n"/>
      <c r="D25" s="94" t="n"/>
      <c r="E25" s="96" t="n"/>
    </row>
    <row r="26" ht="16" customHeight="1">
      <c r="B26" s="118" t="n"/>
      <c r="C26" s="94" t="n"/>
      <c r="D26" s="94" t="n"/>
      <c r="E26" s="96" t="n"/>
    </row>
    <row r="27" ht="16" customHeight="1">
      <c r="B27" s="118" t="n"/>
      <c r="C27" s="94" t="n"/>
      <c r="D27" s="94" t="n"/>
      <c r="E27" s="96" t="n"/>
    </row>
    <row r="28" ht="16" customHeight="1">
      <c r="B28" s="118" t="n"/>
      <c r="C28" s="94" t="n"/>
      <c r="D28" s="94" t="n"/>
      <c r="E28" s="96" t="n"/>
    </row>
    <row r="29" ht="16" customHeight="1">
      <c r="B29" s="118" t="n"/>
      <c r="C29" s="94" t="n"/>
      <c r="D29" s="94" t="n"/>
      <c r="E29" s="96" t="n"/>
    </row>
    <row r="30" ht="16" customHeight="1">
      <c r="B30" s="118" t="n"/>
      <c r="C30" s="94" t="n"/>
      <c r="D30" s="94" t="n"/>
      <c r="E30" s="96" t="n"/>
    </row>
    <row r="31" ht="16" customHeight="1">
      <c r="B31" s="118" t="n"/>
      <c r="C31" s="94" t="n"/>
      <c r="D31" s="94" t="n"/>
      <c r="E31" s="96" t="n"/>
    </row>
    <row r="32" ht="16" customHeight="1">
      <c r="B32" s="118" t="n"/>
      <c r="C32" s="94" t="n"/>
      <c r="D32" s="94" t="n"/>
      <c r="E32" s="96" t="n"/>
    </row>
    <row r="33" ht="16" customHeight="1">
      <c r="B33" s="118" t="n"/>
      <c r="C33" s="94" t="n"/>
      <c r="D33" s="94" t="n"/>
      <c r="E33" s="96" t="n"/>
    </row>
    <row r="34" ht="16" customHeight="1">
      <c r="B34" s="118" t="n"/>
      <c r="C34" s="94" t="n"/>
      <c r="D34" s="94" t="n"/>
      <c r="E34" s="96" t="n"/>
    </row>
    <row r="35" ht="16" customHeight="1">
      <c r="B35" s="118" t="n"/>
      <c r="C35" s="94" t="n"/>
      <c r="D35" s="94" t="n"/>
      <c r="E35" s="96" t="n"/>
    </row>
    <row r="36" ht="16" customHeight="1">
      <c r="B36" s="118" t="n"/>
      <c r="C36" s="94" t="n"/>
      <c r="D36" s="94" t="n"/>
      <c r="E36" s="96" t="n"/>
    </row>
    <row r="37" ht="16" customHeight="1">
      <c r="B37" s="118" t="n"/>
      <c r="C37" s="94" t="n"/>
      <c r="D37" s="94" t="n"/>
      <c r="E37" s="96" t="n"/>
    </row>
    <row r="38" ht="16" customHeight="1">
      <c r="B38" s="118" t="n"/>
      <c r="C38" s="94" t="n"/>
      <c r="D38" s="94" t="n"/>
      <c r="E38" s="96" t="n"/>
    </row>
    <row r="39" ht="16" customHeight="1">
      <c r="B39" s="118" t="n"/>
      <c r="C39" s="94" t="n"/>
      <c r="D39" s="94" t="n"/>
      <c r="E39" s="96" t="n"/>
    </row>
    <row r="40" ht="16" customHeight="1">
      <c r="B40" s="118" t="n"/>
      <c r="C40" s="94" t="n"/>
      <c r="D40" s="94" t="n"/>
      <c r="E40" s="96" t="n"/>
    </row>
    <row r="41" ht="16" customHeight="1">
      <c r="B41" s="118" t="n"/>
      <c r="C41" s="94" t="n"/>
      <c r="D41" s="94" t="n"/>
      <c r="E41" s="96" t="n"/>
    </row>
    <row r="42" ht="16" customHeight="1">
      <c r="B42" s="118" t="n"/>
      <c r="C42" s="94" t="n"/>
      <c r="D42" s="94" t="n"/>
      <c r="E42" s="96" t="n"/>
    </row>
    <row r="43" ht="16" customHeight="1">
      <c r="B43" s="118" t="n"/>
      <c r="C43" s="94" t="n"/>
      <c r="D43" s="94" t="n"/>
      <c r="E43" s="96" t="n"/>
    </row>
    <row r="44" ht="16" customHeight="1">
      <c r="B44" s="118" t="n"/>
      <c r="C44" s="94" t="n"/>
      <c r="D44" s="94" t="n"/>
      <c r="E44" s="96" t="n"/>
    </row>
    <row r="45" ht="16" customHeight="1">
      <c r="B45" s="118" t="n"/>
      <c r="C45" s="94" t="n"/>
      <c r="D45" s="94" t="n"/>
      <c r="E45" s="96" t="n"/>
    </row>
    <row r="46" ht="16" customHeight="1">
      <c r="B46" s="118" t="n"/>
      <c r="C46" s="94" t="n"/>
      <c r="D46" s="94" t="n"/>
      <c r="E46" s="96" t="n"/>
    </row>
    <row r="47" ht="16" customHeight="1">
      <c r="B47" s="118" t="n"/>
      <c r="C47" s="94" t="n"/>
      <c r="D47" s="94" t="n"/>
      <c r="E47" s="96" t="n"/>
    </row>
    <row r="48" ht="16" customHeight="1">
      <c r="B48" s="118" t="n"/>
      <c r="C48" s="94" t="n"/>
      <c r="D48" s="94" t="n"/>
      <c r="E48" s="96" t="n"/>
    </row>
    <row r="49" ht="16" customHeight="1">
      <c r="B49" s="118" t="n"/>
      <c r="C49" s="94" t="n"/>
      <c r="D49" s="94" t="n"/>
      <c r="E49" s="96" t="n"/>
    </row>
    <row r="50" ht="16" customHeight="1">
      <c r="B50" s="118" t="n"/>
      <c r="C50" s="94" t="n"/>
      <c r="D50" s="94" t="n"/>
      <c r="E50" s="96" t="n"/>
    </row>
    <row r="51" ht="16" customHeight="1">
      <c r="B51" s="118" t="n"/>
      <c r="C51" s="94" t="n"/>
      <c r="D51" s="94" t="n"/>
      <c r="E51" s="96" t="n"/>
    </row>
    <row r="52" ht="16" customHeight="1">
      <c r="B52" s="118" t="n"/>
      <c r="C52" s="94" t="n"/>
      <c r="D52" s="94" t="n"/>
      <c r="E52" s="96" t="n"/>
    </row>
    <row r="53" ht="16" customHeight="1">
      <c r="B53" s="118" t="n"/>
      <c r="C53" s="94" t="n"/>
      <c r="D53" s="94" t="n"/>
      <c r="E53" s="96" t="n"/>
    </row>
    <row r="54" ht="16" customHeight="1">
      <c r="B54" s="118" t="n"/>
      <c r="C54" s="94" t="n"/>
      <c r="D54" s="94" t="n"/>
      <c r="E54" s="96" t="n"/>
    </row>
    <row r="55" ht="16" customHeight="1">
      <c r="B55" s="118" t="n"/>
      <c r="C55" s="94" t="n"/>
      <c r="D55" s="94" t="n"/>
      <c r="E55" s="96" t="n"/>
    </row>
    <row r="56" ht="16" customHeight="1">
      <c r="B56" s="118" t="n"/>
      <c r="C56" s="94" t="n"/>
      <c r="D56" s="94" t="n"/>
      <c r="E56" s="96" t="n"/>
    </row>
    <row r="57" ht="16" customHeight="1">
      <c r="B57" s="118" t="n"/>
      <c r="C57" s="94" t="n"/>
      <c r="D57" s="94" t="n"/>
      <c r="E57" s="96" t="n"/>
    </row>
    <row r="58" ht="16" customHeight="1">
      <c r="B58" s="118" t="n"/>
      <c r="C58" s="94" t="n"/>
      <c r="D58" s="94" t="n"/>
      <c r="E58" s="96" t="n"/>
    </row>
    <row r="59" ht="16" customHeight="1">
      <c r="B59" s="118" t="n"/>
      <c r="C59" s="94" t="n"/>
      <c r="D59" s="94" t="n"/>
      <c r="E59" s="96" t="n"/>
    </row>
    <row r="60" ht="16" customHeight="1">
      <c r="B60" s="118" t="n"/>
      <c r="C60" s="94" t="n"/>
      <c r="D60" s="94" t="n"/>
      <c r="E60" s="96" t="n"/>
    </row>
    <row r="61" ht="16" customHeight="1">
      <c r="B61" s="118" t="n"/>
      <c r="C61" s="94" t="n"/>
      <c r="D61" s="94" t="n"/>
      <c r="E61" s="96" t="n"/>
    </row>
    <row r="62" ht="16" customHeight="1">
      <c r="B62" s="118" t="n"/>
      <c r="C62" s="94" t="n"/>
      <c r="D62" s="94" t="n"/>
      <c r="E62" s="96" t="n"/>
    </row>
    <row r="63" ht="16" customHeight="1">
      <c r="B63" s="118" t="n"/>
      <c r="C63" s="94" t="n"/>
      <c r="D63" s="94" t="n"/>
      <c r="E63" s="96" t="n"/>
    </row>
    <row r="64" ht="16" customHeight="1">
      <c r="B64" s="118" t="n"/>
      <c r="C64" s="94" t="n"/>
      <c r="D64" s="94" t="n"/>
      <c r="E64" s="96" t="n"/>
    </row>
    <row r="65" ht="16" customHeight="1">
      <c r="B65" s="118" t="n"/>
      <c r="C65" s="94" t="n"/>
      <c r="D65" s="94" t="n"/>
      <c r="E65" s="96" t="n"/>
    </row>
    <row r="66" ht="16" customHeight="1">
      <c r="B66" s="118" t="n"/>
      <c r="C66" s="94" t="n"/>
      <c r="D66" s="94" t="n"/>
      <c r="E66" s="96" t="n"/>
    </row>
    <row r="67" ht="16" customHeight="1">
      <c r="B67" s="118" t="n"/>
      <c r="C67" s="94" t="n"/>
      <c r="D67" s="94" t="n"/>
      <c r="E67" s="96" t="n"/>
    </row>
    <row r="68" ht="16" customHeight="1">
      <c r="B68" s="118" t="n"/>
      <c r="C68" s="94" t="n"/>
      <c r="D68" s="94" t="n"/>
      <c r="E68" s="96" t="n"/>
    </row>
    <row r="69" ht="16" customHeight="1">
      <c r="B69" s="118" t="n"/>
      <c r="C69" s="94" t="n"/>
      <c r="D69" s="94" t="n"/>
      <c r="E69" s="96" t="n"/>
    </row>
    <row r="70" ht="16" customHeight="1">
      <c r="B70" s="118" t="n"/>
      <c r="C70" s="94" t="n"/>
      <c r="D70" s="94" t="n"/>
      <c r="E70" s="96" t="n"/>
    </row>
    <row r="71" ht="16" customHeight="1">
      <c r="B71" s="118" t="n"/>
      <c r="C71" s="94" t="n"/>
      <c r="D71" s="94" t="n"/>
      <c r="E71" s="96" t="n"/>
    </row>
    <row r="72" ht="16" customHeight="1">
      <c r="B72" s="118" t="n"/>
      <c r="C72" s="94" t="n"/>
      <c r="D72" s="94" t="n"/>
      <c r="E72" s="96" t="n"/>
    </row>
    <row r="73" ht="16" customHeight="1">
      <c r="B73" s="118" t="n"/>
      <c r="C73" s="94" t="n"/>
      <c r="D73" s="94" t="n"/>
      <c r="E73" s="96" t="n"/>
    </row>
    <row r="74" ht="16" customHeight="1">
      <c r="B74" s="118" t="n"/>
      <c r="C74" s="94" t="n"/>
      <c r="D74" s="94" t="n"/>
      <c r="E74" s="96" t="n"/>
    </row>
    <row r="75" ht="16" customHeight="1">
      <c r="B75" s="118" t="n"/>
      <c r="C75" s="94" t="n"/>
      <c r="D75" s="94" t="n"/>
      <c r="E75" s="96" t="n"/>
    </row>
    <row r="76" ht="16" customHeight="1">
      <c r="B76" s="118" t="n"/>
      <c r="C76" s="94" t="n"/>
      <c r="D76" s="94" t="n"/>
      <c r="E76" s="96" t="n"/>
    </row>
    <row r="77" ht="16" customHeight="1">
      <c r="B77" s="118" t="n"/>
      <c r="C77" s="94" t="n"/>
      <c r="D77" s="94" t="n"/>
      <c r="E77" s="96" t="n"/>
    </row>
    <row r="78" ht="16" customHeight="1">
      <c r="B78" s="118" t="n"/>
      <c r="C78" s="94" t="n"/>
      <c r="D78" s="94" t="n"/>
      <c r="E78" s="96" t="n"/>
    </row>
    <row r="79" ht="16" customHeight="1">
      <c r="B79" s="118" t="n"/>
      <c r="C79" s="94" t="n"/>
      <c r="D79" s="94" t="n"/>
      <c r="E79" s="96" t="n"/>
    </row>
    <row r="80" ht="16" customHeight="1">
      <c r="B80" s="118" t="n"/>
      <c r="C80" s="94" t="n"/>
      <c r="D80" s="94" t="n"/>
      <c r="E80" s="96" t="n"/>
    </row>
    <row r="81" ht="16" customHeight="1">
      <c r="B81" s="118" t="n"/>
      <c r="C81" s="94" t="n"/>
      <c r="D81" s="94" t="n"/>
      <c r="E81" s="96" t="n"/>
    </row>
    <row r="82" ht="16" customHeight="1">
      <c r="B82" s="118" t="n"/>
      <c r="C82" s="94" t="n"/>
      <c r="D82" s="94" t="n"/>
      <c r="E82" s="96" t="n"/>
    </row>
    <row r="83" ht="16" customHeight="1">
      <c r="B83" s="118" t="n"/>
      <c r="C83" s="94" t="n"/>
      <c r="D83" s="94" t="n"/>
      <c r="E83" s="96" t="n"/>
    </row>
    <row r="84" ht="16" customHeight="1">
      <c r="B84" s="118" t="n"/>
      <c r="C84" s="94" t="n"/>
      <c r="D84" s="94" t="n"/>
      <c r="E84" s="96" t="n"/>
    </row>
    <row r="85" ht="16" customHeight="1">
      <c r="B85" s="118" t="n"/>
      <c r="C85" s="94" t="n"/>
      <c r="D85" s="94" t="n"/>
      <c r="E85" s="96" t="n"/>
    </row>
    <row r="86" ht="16" customHeight="1">
      <c r="B86" s="118" t="n"/>
      <c r="C86" s="94" t="n"/>
      <c r="D86" s="94" t="n"/>
      <c r="E86" s="96" t="n"/>
    </row>
    <row r="87" ht="16" customHeight="1">
      <c r="B87" s="118" t="n"/>
      <c r="C87" s="94" t="n"/>
      <c r="D87" s="94" t="n"/>
      <c r="E87" s="96" t="n"/>
    </row>
    <row r="88" ht="16" customHeight="1">
      <c r="B88" s="118" t="n"/>
      <c r="C88" s="94" t="n"/>
      <c r="D88" s="94" t="n"/>
      <c r="E88" s="96" t="n"/>
    </row>
    <row r="89" ht="16" customHeight="1">
      <c r="B89" s="118" t="n"/>
      <c r="C89" s="94" t="n"/>
      <c r="D89" s="94" t="n"/>
      <c r="E89" s="96" t="n"/>
    </row>
    <row r="90" ht="16" customHeight="1">
      <c r="B90" s="118" t="n"/>
      <c r="C90" s="94" t="n"/>
      <c r="D90" s="94" t="n"/>
      <c r="E90" s="96" t="n"/>
    </row>
    <row r="91" ht="16" customHeight="1">
      <c r="B91" s="118" t="n"/>
      <c r="C91" s="94" t="n"/>
      <c r="D91" s="94" t="n"/>
      <c r="E91" s="96" t="n"/>
    </row>
    <row r="92" ht="16" customHeight="1">
      <c r="B92" s="118" t="n"/>
      <c r="C92" s="94" t="n"/>
      <c r="D92" s="94" t="n"/>
      <c r="E92" s="96" t="n"/>
    </row>
    <row r="93" ht="16" customHeight="1">
      <c r="B93" s="118" t="n"/>
      <c r="C93" s="94" t="n"/>
      <c r="D93" s="94" t="n"/>
      <c r="E93" s="96" t="n"/>
    </row>
    <row r="94" ht="16" customHeight="1">
      <c r="B94" s="118" t="n"/>
      <c r="C94" s="94" t="n"/>
      <c r="D94" s="94" t="n"/>
      <c r="E94" s="96" t="n"/>
    </row>
    <row r="95" ht="16" customHeight="1">
      <c r="B95" s="118" t="n"/>
      <c r="C95" s="94" t="n"/>
      <c r="D95" s="94" t="n"/>
      <c r="E95" s="96" t="n"/>
    </row>
    <row r="96" ht="16" customHeight="1">
      <c r="B96" s="118" t="n"/>
      <c r="C96" s="94" t="n"/>
      <c r="D96" s="94" t="n"/>
      <c r="E96" s="96" t="n"/>
    </row>
    <row r="97" ht="16" customHeight="1">
      <c r="B97" s="118" t="n"/>
      <c r="C97" s="94" t="n"/>
      <c r="D97" s="94" t="n"/>
      <c r="E97" s="96" t="n"/>
    </row>
    <row r="98" ht="16" customHeight="1">
      <c r="B98" s="118" t="n"/>
      <c r="C98" s="94" t="n"/>
      <c r="D98" s="94" t="n"/>
      <c r="E98" s="96" t="n"/>
    </row>
    <row r="99" ht="16" customHeight="1">
      <c r="B99" s="118" t="n"/>
      <c r="C99" s="94" t="n"/>
      <c r="D99" s="94" t="n"/>
      <c r="E99" s="96" t="n"/>
    </row>
    <row r="100" ht="16" customHeight="1">
      <c r="B100" s="118" t="n"/>
      <c r="C100" s="94" t="n"/>
      <c r="D100" s="94" t="n"/>
      <c r="E100" s="96" t="n"/>
    </row>
    <row r="101" ht="16" customHeight="1">
      <c r="B101" s="118" t="n"/>
      <c r="C101" s="94" t="n"/>
      <c r="D101" s="94" t="n"/>
      <c r="E101" s="96" t="n"/>
    </row>
    <row r="102" ht="16" customHeight="1">
      <c r="B102" s="118" t="n"/>
      <c r="C102" s="94" t="n"/>
      <c r="D102" s="94" t="n"/>
      <c r="E102" s="96" t="n"/>
    </row>
    <row r="103" ht="16" customHeight="1">
      <c r="B103" s="118" t="n"/>
      <c r="C103" s="94" t="n"/>
      <c r="D103" s="94" t="n"/>
      <c r="E103" s="96" t="n"/>
    </row>
    <row r="104" ht="16" customHeight="1">
      <c r="B104" s="118" t="n"/>
      <c r="C104" s="94" t="n"/>
      <c r="D104" s="94" t="n"/>
      <c r="E104" s="96" t="n"/>
    </row>
    <row r="105" ht="16" customHeight="1">
      <c r="B105" s="118" t="n"/>
      <c r="C105" s="94" t="n"/>
      <c r="D105" s="94" t="n"/>
      <c r="E105" s="96" t="n"/>
    </row>
    <row r="106" ht="16" customHeight="1">
      <c r="B106" s="118" t="n"/>
      <c r="C106" s="94" t="n"/>
      <c r="D106" s="94" t="n"/>
      <c r="E106" s="96" t="n"/>
    </row>
    <row r="107" ht="16" customHeight="1">
      <c r="B107" s="118" t="n"/>
      <c r="C107" s="94" t="n"/>
      <c r="D107" s="94" t="n"/>
      <c r="E107" s="96" t="n"/>
    </row>
    <row r="108" ht="16" customHeight="1">
      <c r="B108" s="118" t="n"/>
      <c r="C108" s="94" t="n"/>
      <c r="D108" s="94" t="n"/>
      <c r="E108" s="96" t="n"/>
    </row>
    <row r="109" ht="16" customHeight="1">
      <c r="B109" s="118" t="n"/>
      <c r="C109" s="94" t="n"/>
      <c r="D109" s="94" t="n"/>
      <c r="E109" s="96" t="n"/>
    </row>
    <row r="110" ht="16" customHeight="1">
      <c r="B110" s="118" t="n"/>
      <c r="C110" s="94" t="n"/>
      <c r="D110" s="94" t="n"/>
      <c r="E110" s="96" t="n"/>
    </row>
    <row r="111" ht="16" customHeight="1">
      <c r="B111" s="118" t="n"/>
      <c r="C111" s="94" t="n"/>
      <c r="D111" s="94" t="n"/>
      <c r="E111" s="96" t="n"/>
    </row>
    <row r="112" ht="16" customHeight="1">
      <c r="B112" s="118" t="n"/>
      <c r="C112" s="94" t="n"/>
      <c r="D112" s="94" t="n"/>
      <c r="E112" s="96" t="n"/>
    </row>
    <row r="113" ht="16" customHeight="1">
      <c r="B113" s="118" t="n"/>
      <c r="C113" s="94" t="n"/>
      <c r="D113" s="94" t="n"/>
      <c r="E113" s="96" t="n"/>
    </row>
    <row r="114" ht="16" customHeight="1">
      <c r="B114" s="118" t="n"/>
      <c r="C114" s="94" t="n"/>
      <c r="D114" s="94" t="n"/>
      <c r="E114" s="96" t="n"/>
    </row>
    <row r="115" ht="16" customHeight="1">
      <c r="B115" s="118" t="n"/>
      <c r="C115" s="94" t="n"/>
      <c r="D115" s="94" t="n"/>
      <c r="E115" s="96" t="n"/>
    </row>
    <row r="116" ht="16" customHeight="1">
      <c r="B116" s="118" t="n"/>
      <c r="C116" s="94" t="n"/>
      <c r="D116" s="94" t="n"/>
      <c r="E116" s="96" t="n"/>
    </row>
    <row r="117" ht="16" customHeight="1">
      <c r="B117" s="118" t="n"/>
      <c r="C117" s="94" t="n"/>
      <c r="D117" s="94" t="n"/>
      <c r="E117" s="96" t="n"/>
    </row>
    <row r="118" ht="16" customHeight="1">
      <c r="B118" s="118" t="n"/>
      <c r="C118" s="94" t="n"/>
      <c r="D118" s="94" t="n"/>
      <c r="E118" s="96" t="n"/>
    </row>
    <row r="119" ht="16" customHeight="1">
      <c r="B119" s="118" t="n"/>
      <c r="C119" s="94" t="n"/>
      <c r="D119" s="94" t="n"/>
      <c r="E119" s="96" t="n"/>
    </row>
    <row r="120" ht="16" customHeight="1">
      <c r="B120" s="118" t="n"/>
      <c r="C120" s="94" t="n"/>
      <c r="D120" s="94" t="n"/>
      <c r="E120" s="96" t="n"/>
    </row>
    <row r="121" ht="16" customHeight="1">
      <c r="B121" s="118" t="n"/>
      <c r="C121" s="94" t="n"/>
      <c r="D121" s="94" t="n"/>
      <c r="E121" s="96" t="n"/>
    </row>
    <row r="122" ht="16" customHeight="1">
      <c r="B122" s="118" t="n"/>
      <c r="C122" s="94" t="n"/>
      <c r="D122" s="94" t="n"/>
      <c r="E122" s="96" t="n"/>
    </row>
    <row r="123" ht="16" customHeight="1">
      <c r="B123" s="118" t="n"/>
      <c r="C123" s="94" t="n"/>
      <c r="D123" s="94" t="n"/>
      <c r="E123" s="96" t="n"/>
    </row>
    <row r="124" ht="16" customHeight="1">
      <c r="B124" s="118" t="n"/>
      <c r="C124" s="94" t="n"/>
      <c r="D124" s="94" t="n"/>
      <c r="E124" s="96" t="n"/>
    </row>
  </sheetData>
  <mergeCells count="2">
    <mergeCell ref="B2:C2"/>
    <mergeCell ref="B1:E1"/>
  </mergeCells>
  <conditionalFormatting sqref="B5:E124">
    <cfRule type="expression" priority="1" dxfId="3" stopIfTrue="0">
      <formula>MOD(ROW()-5,2)=1</formula>
    </cfRule>
  </conditionalFormatting>
  <pageMargins left="0.75" right="0.75" top="1" bottom="1" header="0.5" footer="0.5"/>
  <pageSetup fitToHeight="0" fitToWidth="1"/>
</worksheet>
</file>

<file path=xl/worksheets/sheet24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E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3" customWidth="1" min="2" max="2"/>
    <col width="34" customWidth="1" min="3" max="3"/>
    <col width="70" customWidth="1" min="4" max="4"/>
    <col width="18" customWidth="1" min="5" max="5"/>
  </cols>
  <sheetData>
    <row r="1" ht="19" customHeight="1">
      <c r="B1" s="8" t="inlineStr">
        <is>
          <t xml:space="preserve">  FIELD TRIPS</t>
        </is>
      </c>
    </row>
    <row r="2">
      <c r="B2" s="25">
        <f>"Student:   "&amp;IF(Student="","",Student)</f>
        <v/>
      </c>
      <c r="D2" s="25">
        <f>"School Year:   "&amp;IF(SchoolYear="","",SchoolYear)</f>
        <v/>
      </c>
    </row>
    <row r="3">
      <c r="E3" s="119">
        <f>IF(COUNTA(B5:B104)=0,"","Field Trips entries: "&amp;COUNTA(B5:B104))</f>
        <v/>
      </c>
    </row>
    <row r="4" ht="22" customHeight="1">
      <c r="B4" s="67" t="inlineStr">
        <is>
          <t>DATE</t>
        </is>
      </c>
      <c r="C4" s="67" t="inlineStr">
        <is>
          <t>PLACE</t>
        </is>
      </c>
      <c r="D4" s="67" t="inlineStr">
        <is>
          <t>WHAT WE DID / LEARNED</t>
        </is>
      </c>
      <c r="E4" s="67" t="inlineStr">
        <is>
          <t>SUBJECT</t>
        </is>
      </c>
    </row>
    <row r="5" ht="16" customHeight="1">
      <c r="B5" s="118" t="n"/>
      <c r="C5" s="94" t="n"/>
      <c r="D5" s="94" t="n"/>
      <c r="E5" s="96" t="n"/>
    </row>
    <row r="6" ht="16" customHeight="1">
      <c r="B6" s="118" t="n"/>
      <c r="C6" s="94" t="n"/>
      <c r="D6" s="94" t="n"/>
      <c r="E6" s="96" t="n"/>
    </row>
    <row r="7" ht="16" customHeight="1">
      <c r="B7" s="118" t="n"/>
      <c r="C7" s="94" t="n"/>
      <c r="D7" s="94" t="n"/>
      <c r="E7" s="96" t="n"/>
    </row>
    <row r="8" ht="16" customHeight="1">
      <c r="B8" s="118" t="n"/>
      <c r="C8" s="94" t="n"/>
      <c r="D8" s="94" t="n"/>
      <c r="E8" s="96" t="n"/>
    </row>
    <row r="9" ht="16" customHeight="1">
      <c r="B9" s="118" t="n"/>
      <c r="C9" s="94" t="n"/>
      <c r="D9" s="94" t="n"/>
      <c r="E9" s="96" t="n"/>
    </row>
    <row r="10" ht="16" customHeight="1">
      <c r="B10" s="118" t="n"/>
      <c r="C10" s="94" t="n"/>
      <c r="D10" s="94" t="n"/>
      <c r="E10" s="96" t="n"/>
    </row>
    <row r="11" ht="16" customHeight="1">
      <c r="B11" s="118" t="n"/>
      <c r="C11" s="94" t="n"/>
      <c r="D11" s="94" t="n"/>
      <c r="E11" s="96" t="n"/>
    </row>
    <row r="12" ht="16" customHeight="1">
      <c r="B12" s="118" t="n"/>
      <c r="C12" s="94" t="n"/>
      <c r="D12" s="94" t="n"/>
      <c r="E12" s="96" t="n"/>
    </row>
    <row r="13" ht="16" customHeight="1">
      <c r="B13" s="118" t="n"/>
      <c r="C13" s="94" t="n"/>
      <c r="D13" s="94" t="n"/>
      <c r="E13" s="96" t="n"/>
    </row>
    <row r="14" ht="16" customHeight="1">
      <c r="B14" s="118" t="n"/>
      <c r="C14" s="94" t="n"/>
      <c r="D14" s="94" t="n"/>
      <c r="E14" s="96" t="n"/>
    </row>
    <row r="15" ht="16" customHeight="1">
      <c r="B15" s="118" t="n"/>
      <c r="C15" s="94" t="n"/>
      <c r="D15" s="94" t="n"/>
      <c r="E15" s="96" t="n"/>
    </row>
    <row r="16" ht="16" customHeight="1">
      <c r="B16" s="118" t="n"/>
      <c r="C16" s="94" t="n"/>
      <c r="D16" s="94" t="n"/>
      <c r="E16" s="96" t="n"/>
    </row>
    <row r="17" ht="16" customHeight="1">
      <c r="B17" s="118" t="n"/>
      <c r="C17" s="94" t="n"/>
      <c r="D17" s="94" t="n"/>
      <c r="E17" s="96" t="n"/>
    </row>
    <row r="18" ht="16" customHeight="1">
      <c r="B18" s="118" t="n"/>
      <c r="C18" s="94" t="n"/>
      <c r="D18" s="94" t="n"/>
      <c r="E18" s="96" t="n"/>
    </row>
    <row r="19" ht="16" customHeight="1">
      <c r="B19" s="118" t="n"/>
      <c r="C19" s="94" t="n"/>
      <c r="D19" s="94" t="n"/>
      <c r="E19" s="96" t="n"/>
    </row>
    <row r="20" ht="16" customHeight="1">
      <c r="B20" s="118" t="n"/>
      <c r="C20" s="94" t="n"/>
      <c r="D20" s="94" t="n"/>
      <c r="E20" s="96" t="n"/>
    </row>
    <row r="21" ht="16" customHeight="1">
      <c r="B21" s="118" t="n"/>
      <c r="C21" s="94" t="n"/>
      <c r="D21" s="94" t="n"/>
      <c r="E21" s="96" t="n"/>
    </row>
    <row r="22" ht="16" customHeight="1">
      <c r="B22" s="118" t="n"/>
      <c r="C22" s="94" t="n"/>
      <c r="D22" s="94" t="n"/>
      <c r="E22" s="96" t="n"/>
    </row>
    <row r="23" ht="16" customHeight="1">
      <c r="B23" s="118" t="n"/>
      <c r="C23" s="94" t="n"/>
      <c r="D23" s="94" t="n"/>
      <c r="E23" s="96" t="n"/>
    </row>
    <row r="24" ht="16" customHeight="1">
      <c r="B24" s="118" t="n"/>
      <c r="C24" s="94" t="n"/>
      <c r="D24" s="94" t="n"/>
      <c r="E24" s="96" t="n"/>
    </row>
    <row r="25" ht="16" customHeight="1">
      <c r="B25" s="118" t="n"/>
      <c r="C25" s="94" t="n"/>
      <c r="D25" s="94" t="n"/>
      <c r="E25" s="96" t="n"/>
    </row>
    <row r="26" ht="16" customHeight="1">
      <c r="B26" s="118" t="n"/>
      <c r="C26" s="94" t="n"/>
      <c r="D26" s="94" t="n"/>
      <c r="E26" s="96" t="n"/>
    </row>
    <row r="27" ht="16" customHeight="1">
      <c r="B27" s="118" t="n"/>
      <c r="C27" s="94" t="n"/>
      <c r="D27" s="94" t="n"/>
      <c r="E27" s="96" t="n"/>
    </row>
    <row r="28" ht="16" customHeight="1">
      <c r="B28" s="118" t="n"/>
      <c r="C28" s="94" t="n"/>
      <c r="D28" s="94" t="n"/>
      <c r="E28" s="96" t="n"/>
    </row>
    <row r="29" ht="16" customHeight="1">
      <c r="B29" s="118" t="n"/>
      <c r="C29" s="94" t="n"/>
      <c r="D29" s="94" t="n"/>
      <c r="E29" s="96" t="n"/>
    </row>
    <row r="30" ht="16" customHeight="1">
      <c r="B30" s="118" t="n"/>
      <c r="C30" s="94" t="n"/>
      <c r="D30" s="94" t="n"/>
      <c r="E30" s="96" t="n"/>
    </row>
    <row r="31" ht="16" customHeight="1">
      <c r="B31" s="118" t="n"/>
      <c r="C31" s="94" t="n"/>
      <c r="D31" s="94" t="n"/>
      <c r="E31" s="96" t="n"/>
    </row>
    <row r="32" ht="16" customHeight="1">
      <c r="B32" s="118" t="n"/>
      <c r="C32" s="94" t="n"/>
      <c r="D32" s="94" t="n"/>
      <c r="E32" s="96" t="n"/>
    </row>
    <row r="33" ht="16" customHeight="1">
      <c r="B33" s="118" t="n"/>
      <c r="C33" s="94" t="n"/>
      <c r="D33" s="94" t="n"/>
      <c r="E33" s="96" t="n"/>
    </row>
    <row r="34" ht="16" customHeight="1">
      <c r="B34" s="118" t="n"/>
      <c r="C34" s="94" t="n"/>
      <c r="D34" s="94" t="n"/>
      <c r="E34" s="96" t="n"/>
    </row>
    <row r="35" ht="16" customHeight="1">
      <c r="B35" s="118" t="n"/>
      <c r="C35" s="94" t="n"/>
      <c r="D35" s="94" t="n"/>
      <c r="E35" s="96" t="n"/>
    </row>
    <row r="36" ht="16" customHeight="1">
      <c r="B36" s="118" t="n"/>
      <c r="C36" s="94" t="n"/>
      <c r="D36" s="94" t="n"/>
      <c r="E36" s="96" t="n"/>
    </row>
    <row r="37" ht="16" customHeight="1">
      <c r="B37" s="118" t="n"/>
      <c r="C37" s="94" t="n"/>
      <c r="D37" s="94" t="n"/>
      <c r="E37" s="96" t="n"/>
    </row>
    <row r="38" ht="16" customHeight="1">
      <c r="B38" s="118" t="n"/>
      <c r="C38" s="94" t="n"/>
      <c r="D38" s="94" t="n"/>
      <c r="E38" s="96" t="n"/>
    </row>
    <row r="39" ht="16" customHeight="1">
      <c r="B39" s="118" t="n"/>
      <c r="C39" s="94" t="n"/>
      <c r="D39" s="94" t="n"/>
      <c r="E39" s="96" t="n"/>
    </row>
    <row r="40" ht="16" customHeight="1">
      <c r="B40" s="118" t="n"/>
      <c r="C40" s="94" t="n"/>
      <c r="D40" s="94" t="n"/>
      <c r="E40" s="96" t="n"/>
    </row>
    <row r="41" ht="16" customHeight="1">
      <c r="B41" s="118" t="n"/>
      <c r="C41" s="94" t="n"/>
      <c r="D41" s="94" t="n"/>
      <c r="E41" s="96" t="n"/>
    </row>
    <row r="42" ht="16" customHeight="1">
      <c r="B42" s="118" t="n"/>
      <c r="C42" s="94" t="n"/>
      <c r="D42" s="94" t="n"/>
      <c r="E42" s="96" t="n"/>
    </row>
    <row r="43" ht="16" customHeight="1">
      <c r="B43" s="118" t="n"/>
      <c r="C43" s="94" t="n"/>
      <c r="D43" s="94" t="n"/>
      <c r="E43" s="96" t="n"/>
    </row>
    <row r="44" ht="16" customHeight="1">
      <c r="B44" s="118" t="n"/>
      <c r="C44" s="94" t="n"/>
      <c r="D44" s="94" t="n"/>
      <c r="E44" s="96" t="n"/>
    </row>
    <row r="45" ht="16" customHeight="1">
      <c r="B45" s="118" t="n"/>
      <c r="C45" s="94" t="n"/>
      <c r="D45" s="94" t="n"/>
      <c r="E45" s="96" t="n"/>
    </row>
    <row r="46" ht="16" customHeight="1">
      <c r="B46" s="118" t="n"/>
      <c r="C46" s="94" t="n"/>
      <c r="D46" s="94" t="n"/>
      <c r="E46" s="96" t="n"/>
    </row>
    <row r="47" ht="16" customHeight="1">
      <c r="B47" s="118" t="n"/>
      <c r="C47" s="94" t="n"/>
      <c r="D47" s="94" t="n"/>
      <c r="E47" s="96" t="n"/>
    </row>
    <row r="48" ht="16" customHeight="1">
      <c r="B48" s="118" t="n"/>
      <c r="C48" s="94" t="n"/>
      <c r="D48" s="94" t="n"/>
      <c r="E48" s="96" t="n"/>
    </row>
    <row r="49" ht="16" customHeight="1">
      <c r="B49" s="118" t="n"/>
      <c r="C49" s="94" t="n"/>
      <c r="D49" s="94" t="n"/>
      <c r="E49" s="96" t="n"/>
    </row>
    <row r="50" ht="16" customHeight="1">
      <c r="B50" s="118" t="n"/>
      <c r="C50" s="94" t="n"/>
      <c r="D50" s="94" t="n"/>
      <c r="E50" s="96" t="n"/>
    </row>
    <row r="51" ht="16" customHeight="1">
      <c r="B51" s="118" t="n"/>
      <c r="C51" s="94" t="n"/>
      <c r="D51" s="94" t="n"/>
      <c r="E51" s="96" t="n"/>
    </row>
    <row r="52" ht="16" customHeight="1">
      <c r="B52" s="118" t="n"/>
      <c r="C52" s="94" t="n"/>
      <c r="D52" s="94" t="n"/>
      <c r="E52" s="96" t="n"/>
    </row>
    <row r="53" ht="16" customHeight="1">
      <c r="B53" s="118" t="n"/>
      <c r="C53" s="94" t="n"/>
      <c r="D53" s="94" t="n"/>
      <c r="E53" s="96" t="n"/>
    </row>
    <row r="54" ht="16" customHeight="1">
      <c r="B54" s="118" t="n"/>
      <c r="C54" s="94" t="n"/>
      <c r="D54" s="94" t="n"/>
      <c r="E54" s="96" t="n"/>
    </row>
    <row r="55" ht="16" customHeight="1">
      <c r="B55" s="118" t="n"/>
      <c r="C55" s="94" t="n"/>
      <c r="D55" s="94" t="n"/>
      <c r="E55" s="96" t="n"/>
    </row>
    <row r="56" ht="16" customHeight="1">
      <c r="B56" s="118" t="n"/>
      <c r="C56" s="94" t="n"/>
      <c r="D56" s="94" t="n"/>
      <c r="E56" s="96" t="n"/>
    </row>
    <row r="57" ht="16" customHeight="1">
      <c r="B57" s="118" t="n"/>
      <c r="C57" s="94" t="n"/>
      <c r="D57" s="94" t="n"/>
      <c r="E57" s="96" t="n"/>
    </row>
    <row r="58" ht="16" customHeight="1">
      <c r="B58" s="118" t="n"/>
      <c r="C58" s="94" t="n"/>
      <c r="D58" s="94" t="n"/>
      <c r="E58" s="96" t="n"/>
    </row>
    <row r="59" ht="16" customHeight="1">
      <c r="B59" s="118" t="n"/>
      <c r="C59" s="94" t="n"/>
      <c r="D59" s="94" t="n"/>
      <c r="E59" s="96" t="n"/>
    </row>
    <row r="60" ht="16" customHeight="1">
      <c r="B60" s="118" t="n"/>
      <c r="C60" s="94" t="n"/>
      <c r="D60" s="94" t="n"/>
      <c r="E60" s="96" t="n"/>
    </row>
    <row r="61" ht="16" customHeight="1">
      <c r="B61" s="118" t="n"/>
      <c r="C61" s="94" t="n"/>
      <c r="D61" s="94" t="n"/>
      <c r="E61" s="96" t="n"/>
    </row>
    <row r="62" ht="16" customHeight="1">
      <c r="B62" s="118" t="n"/>
      <c r="C62" s="94" t="n"/>
      <c r="D62" s="94" t="n"/>
      <c r="E62" s="96" t="n"/>
    </row>
    <row r="63" ht="16" customHeight="1">
      <c r="B63" s="118" t="n"/>
      <c r="C63" s="94" t="n"/>
      <c r="D63" s="94" t="n"/>
      <c r="E63" s="96" t="n"/>
    </row>
    <row r="64" ht="16" customHeight="1">
      <c r="B64" s="118" t="n"/>
      <c r="C64" s="94" t="n"/>
      <c r="D64" s="94" t="n"/>
      <c r="E64" s="96" t="n"/>
    </row>
    <row r="65" ht="16" customHeight="1">
      <c r="B65" s="118" t="n"/>
      <c r="C65" s="94" t="n"/>
      <c r="D65" s="94" t="n"/>
      <c r="E65" s="96" t="n"/>
    </row>
    <row r="66" ht="16" customHeight="1">
      <c r="B66" s="118" t="n"/>
      <c r="C66" s="94" t="n"/>
      <c r="D66" s="94" t="n"/>
      <c r="E66" s="96" t="n"/>
    </row>
    <row r="67" ht="16" customHeight="1">
      <c r="B67" s="118" t="n"/>
      <c r="C67" s="94" t="n"/>
      <c r="D67" s="94" t="n"/>
      <c r="E67" s="96" t="n"/>
    </row>
    <row r="68" ht="16" customHeight="1">
      <c r="B68" s="118" t="n"/>
      <c r="C68" s="94" t="n"/>
      <c r="D68" s="94" t="n"/>
      <c r="E68" s="96" t="n"/>
    </row>
    <row r="69" ht="16" customHeight="1">
      <c r="B69" s="118" t="n"/>
      <c r="C69" s="94" t="n"/>
      <c r="D69" s="94" t="n"/>
      <c r="E69" s="96" t="n"/>
    </row>
    <row r="70" ht="16" customHeight="1">
      <c r="B70" s="118" t="n"/>
      <c r="C70" s="94" t="n"/>
      <c r="D70" s="94" t="n"/>
      <c r="E70" s="96" t="n"/>
    </row>
    <row r="71" ht="16" customHeight="1">
      <c r="B71" s="118" t="n"/>
      <c r="C71" s="94" t="n"/>
      <c r="D71" s="94" t="n"/>
      <c r="E71" s="96" t="n"/>
    </row>
    <row r="72" ht="16" customHeight="1">
      <c r="B72" s="118" t="n"/>
      <c r="C72" s="94" t="n"/>
      <c r="D72" s="94" t="n"/>
      <c r="E72" s="96" t="n"/>
    </row>
    <row r="73" ht="16" customHeight="1">
      <c r="B73" s="118" t="n"/>
      <c r="C73" s="94" t="n"/>
      <c r="D73" s="94" t="n"/>
      <c r="E73" s="96" t="n"/>
    </row>
    <row r="74" ht="16" customHeight="1">
      <c r="B74" s="118" t="n"/>
      <c r="C74" s="94" t="n"/>
      <c r="D74" s="94" t="n"/>
      <c r="E74" s="96" t="n"/>
    </row>
    <row r="75" ht="16" customHeight="1">
      <c r="B75" s="118" t="n"/>
      <c r="C75" s="94" t="n"/>
      <c r="D75" s="94" t="n"/>
      <c r="E75" s="96" t="n"/>
    </row>
    <row r="76" ht="16" customHeight="1">
      <c r="B76" s="118" t="n"/>
      <c r="C76" s="94" t="n"/>
      <c r="D76" s="94" t="n"/>
      <c r="E76" s="96" t="n"/>
    </row>
    <row r="77" ht="16" customHeight="1">
      <c r="B77" s="118" t="n"/>
      <c r="C77" s="94" t="n"/>
      <c r="D77" s="94" t="n"/>
      <c r="E77" s="96" t="n"/>
    </row>
    <row r="78" ht="16" customHeight="1">
      <c r="B78" s="118" t="n"/>
      <c r="C78" s="94" t="n"/>
      <c r="D78" s="94" t="n"/>
      <c r="E78" s="96" t="n"/>
    </row>
    <row r="79" ht="16" customHeight="1">
      <c r="B79" s="118" t="n"/>
      <c r="C79" s="94" t="n"/>
      <c r="D79" s="94" t="n"/>
      <c r="E79" s="96" t="n"/>
    </row>
    <row r="80" ht="16" customHeight="1">
      <c r="B80" s="118" t="n"/>
      <c r="C80" s="94" t="n"/>
      <c r="D80" s="94" t="n"/>
      <c r="E80" s="96" t="n"/>
    </row>
    <row r="81" ht="16" customHeight="1">
      <c r="B81" s="118" t="n"/>
      <c r="C81" s="94" t="n"/>
      <c r="D81" s="94" t="n"/>
      <c r="E81" s="96" t="n"/>
    </row>
    <row r="82" ht="16" customHeight="1">
      <c r="B82" s="118" t="n"/>
      <c r="C82" s="94" t="n"/>
      <c r="D82" s="94" t="n"/>
      <c r="E82" s="96" t="n"/>
    </row>
    <row r="83" ht="16" customHeight="1">
      <c r="B83" s="118" t="n"/>
      <c r="C83" s="94" t="n"/>
      <c r="D83" s="94" t="n"/>
      <c r="E83" s="96" t="n"/>
    </row>
    <row r="84" ht="16" customHeight="1">
      <c r="B84" s="118" t="n"/>
      <c r="C84" s="94" t="n"/>
      <c r="D84" s="94" t="n"/>
      <c r="E84" s="96" t="n"/>
    </row>
    <row r="85" ht="16" customHeight="1">
      <c r="B85" s="118" t="n"/>
      <c r="C85" s="94" t="n"/>
      <c r="D85" s="94" t="n"/>
      <c r="E85" s="96" t="n"/>
    </row>
    <row r="86" ht="16" customHeight="1">
      <c r="B86" s="118" t="n"/>
      <c r="C86" s="94" t="n"/>
      <c r="D86" s="94" t="n"/>
      <c r="E86" s="96" t="n"/>
    </row>
    <row r="87" ht="16" customHeight="1">
      <c r="B87" s="118" t="n"/>
      <c r="C87" s="94" t="n"/>
      <c r="D87" s="94" t="n"/>
      <c r="E87" s="96" t="n"/>
    </row>
    <row r="88" ht="16" customHeight="1">
      <c r="B88" s="118" t="n"/>
      <c r="C88" s="94" t="n"/>
      <c r="D88" s="94" t="n"/>
      <c r="E88" s="96" t="n"/>
    </row>
    <row r="89" ht="16" customHeight="1">
      <c r="B89" s="118" t="n"/>
      <c r="C89" s="94" t="n"/>
      <c r="D89" s="94" t="n"/>
      <c r="E89" s="96" t="n"/>
    </row>
    <row r="90" ht="16" customHeight="1">
      <c r="B90" s="118" t="n"/>
      <c r="C90" s="94" t="n"/>
      <c r="D90" s="94" t="n"/>
      <c r="E90" s="96" t="n"/>
    </row>
    <row r="91" ht="16" customHeight="1">
      <c r="B91" s="118" t="n"/>
      <c r="C91" s="94" t="n"/>
      <c r="D91" s="94" t="n"/>
      <c r="E91" s="96" t="n"/>
    </row>
    <row r="92" ht="16" customHeight="1">
      <c r="B92" s="118" t="n"/>
      <c r="C92" s="94" t="n"/>
      <c r="D92" s="94" t="n"/>
      <c r="E92" s="96" t="n"/>
    </row>
    <row r="93" ht="16" customHeight="1">
      <c r="B93" s="118" t="n"/>
      <c r="C93" s="94" t="n"/>
      <c r="D93" s="94" t="n"/>
      <c r="E93" s="96" t="n"/>
    </row>
    <row r="94" ht="16" customHeight="1">
      <c r="B94" s="118" t="n"/>
      <c r="C94" s="94" t="n"/>
      <c r="D94" s="94" t="n"/>
      <c r="E94" s="96" t="n"/>
    </row>
    <row r="95" ht="16" customHeight="1">
      <c r="B95" s="118" t="n"/>
      <c r="C95" s="94" t="n"/>
      <c r="D95" s="94" t="n"/>
      <c r="E95" s="96" t="n"/>
    </row>
    <row r="96" ht="16" customHeight="1">
      <c r="B96" s="118" t="n"/>
      <c r="C96" s="94" t="n"/>
      <c r="D96" s="94" t="n"/>
      <c r="E96" s="96" t="n"/>
    </row>
    <row r="97" ht="16" customHeight="1">
      <c r="B97" s="118" t="n"/>
      <c r="C97" s="94" t="n"/>
      <c r="D97" s="94" t="n"/>
      <c r="E97" s="96" t="n"/>
    </row>
    <row r="98" ht="16" customHeight="1">
      <c r="B98" s="118" t="n"/>
      <c r="C98" s="94" t="n"/>
      <c r="D98" s="94" t="n"/>
      <c r="E98" s="96" t="n"/>
    </row>
    <row r="99" ht="16" customHeight="1">
      <c r="B99" s="118" t="n"/>
      <c r="C99" s="94" t="n"/>
      <c r="D99" s="94" t="n"/>
      <c r="E99" s="96" t="n"/>
    </row>
    <row r="100" ht="16" customHeight="1">
      <c r="B100" s="118" t="n"/>
      <c r="C100" s="94" t="n"/>
      <c r="D100" s="94" t="n"/>
      <c r="E100" s="96" t="n"/>
    </row>
    <row r="101" ht="16" customHeight="1">
      <c r="B101" s="118" t="n"/>
      <c r="C101" s="94" t="n"/>
      <c r="D101" s="94" t="n"/>
      <c r="E101" s="96" t="n"/>
    </row>
    <row r="102" ht="16" customHeight="1">
      <c r="B102" s="118" t="n"/>
      <c r="C102" s="94" t="n"/>
      <c r="D102" s="94" t="n"/>
      <c r="E102" s="96" t="n"/>
    </row>
    <row r="103" ht="16" customHeight="1">
      <c r="B103" s="118" t="n"/>
      <c r="C103" s="94" t="n"/>
      <c r="D103" s="94" t="n"/>
      <c r="E103" s="96" t="n"/>
    </row>
    <row r="104" ht="16" customHeight="1">
      <c r="B104" s="118" t="n"/>
      <c r="C104" s="94" t="n"/>
      <c r="D104" s="94" t="n"/>
      <c r="E104" s="96" t="n"/>
    </row>
  </sheetData>
  <mergeCells count="2">
    <mergeCell ref="B2:C2"/>
    <mergeCell ref="B1:E1"/>
  </mergeCells>
  <conditionalFormatting sqref="B5:E104">
    <cfRule type="expression" priority="1" dxfId="3" stopIfTrue="0">
      <formula>MOD(ROW()-5,2)=1</formula>
    </cfRule>
  </conditionalFormatting>
  <pageMargins left="0.75" right="0.75" top="1" bottom="1" header="0.5" footer="0.5"/>
  <pageSetup fitToHeight="0" fitToWidth="1"/>
</worksheet>
</file>

<file path=xl/worksheets/sheet25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 ht="30" customHeight="1">
      <c r="B2" s="1" t="inlineStr">
        <is>
          <t>About this gradebook</t>
        </is>
      </c>
    </row>
    <row r="4">
      <c r="B4" s="97" t="inlineStr">
        <is>
          <t>gradebook+ started as a simple spreadsheet I built for our own family when I was running</t>
        </is>
      </c>
    </row>
    <row r="5">
      <c r="B5" s="97" t="inlineStr">
        <is>
          <t>fivejs.com. Homeschooling families kept asking for a copy, so I cleaned it up and posted it. This is</t>
        </is>
      </c>
    </row>
    <row r="6">
      <c r="B6" s="97" t="inlineStr">
        <is>
          <t>version 2: the same idea, with the formulas rebuilt so they hold up, terms and GPA added, and room</t>
        </is>
      </c>
    </row>
    <row r="7">
      <c r="B7" s="97" t="inlineStr">
        <is>
          <t>for fifteen courses.</t>
        </is>
      </c>
    </row>
    <row r="9" ht="20" customHeight="1">
      <c r="B9" s="4" t="inlineStr">
        <is>
          <t>This gradebook is free</t>
        </is>
      </c>
    </row>
    <row r="10">
      <c r="B10" s="5" t="inlineStr">
        <is>
          <t>It's free to use and free to pass along. Please don't sell it or repost it as your own.</t>
        </is>
      </c>
    </row>
    <row r="12" ht="20" customHeight="1">
      <c r="B12" s="4" t="inlineStr">
        <is>
          <t>If you'd like to give something back</t>
        </is>
      </c>
    </row>
    <row r="13">
      <c r="B13" s="5" t="inlineStr">
        <is>
          <t>If you find this Gradebook has been useful, and you'd like to give something back, please consider</t>
        </is>
      </c>
    </row>
    <row r="14">
      <c r="B14" s="5" t="inlineStr">
        <is>
          <t>donating to my 501(c)(3) nonprofit, Hike NWA:</t>
        </is>
      </c>
    </row>
    <row r="16" ht="30" customHeight="1">
      <c r="B16" s="98" t="inlineStr">
        <is>
          <t>Donate to Hike NWA   →   hikenwa.org/donate</t>
        </is>
      </c>
    </row>
    <row r="18">
      <c r="B18" s="5" t="inlineStr">
        <is>
          <t>Donations are tax-deductible. There is no obligation to donate at all. Thank you for using it</t>
        </is>
      </c>
    </row>
    <row r="19">
      <c r="B19" s="5" t="inlineStr">
        <is>
          <t>either way, and I hope it makes your record keeping a little lighter this year.</t>
        </is>
      </c>
    </row>
    <row r="21">
      <c r="B21" s="5" t="inlineStr">
        <is>
          <t>—Joy A. Miller</t>
        </is>
      </c>
    </row>
    <row r="23">
      <c r="B23" s="7" t="inlineStr">
        <is>
          <t>© 2011, 2026 Joy A. Miller (FiveJs.com)</t>
        </is>
      </c>
    </row>
  </sheetData>
  <hyperlinks>
    <hyperlink xmlns:r="http://schemas.openxmlformats.org/officeDocument/2006/relationships" ref="B16" r:id="rId1"/>
  </hyperlinks>
  <pageMargins left="0.75" right="0.75" top="1" bottom="1" header="0.5" footer="0.5"/>
  <pageSetup fitToWidth="1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P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8" customWidth="1" min="4" max="4"/>
    <col width="10" customWidth="1" min="5" max="5"/>
    <col width="10" customWidth="1" min="6" max="6"/>
    <col width="10" customWidth="1" min="7" max="7"/>
    <col width="10" customWidth="1" min="8" max="8"/>
    <col width="11" customWidth="1" min="9" max="9"/>
    <col width="8" customWidth="1" min="10" max="10"/>
    <col width="7" customWidth="1" min="11" max="11"/>
    <col width="9" customWidth="1" min="12" max="12"/>
    <col width="3" customWidth="1" min="13" max="13"/>
    <col width="8" customWidth="1" min="14" max="14"/>
    <col width="11" customWidth="1" min="15" max="15"/>
    <col width="11" customWidth="1" min="16" max="16"/>
  </cols>
  <sheetData>
    <row r="1" ht="19" customHeight="1">
      <c r="A1" s="24" t="inlineStr">
        <is>
          <t xml:space="preserve">  SUMMARY</t>
        </is>
      </c>
    </row>
    <row r="2">
      <c r="A2" s="25">
        <f>"Student:   "&amp;IF(Student="","(enter on Setup)",Student)</f>
        <v/>
      </c>
      <c r="E2" s="25">
        <f>"School Year:   "&amp;IF(SchoolYear="","",SchoolYear)</f>
        <v/>
      </c>
    </row>
    <row r="3">
      <c r="A3" s="25">
        <f>"School:   "&amp;IF(SchoolName="","",SchoolName)</f>
        <v/>
      </c>
      <c r="E3" s="25">
        <f>"Grade Level:   "&amp;IF(GradeLevel="","",GradeLevel)</f>
        <v/>
      </c>
    </row>
    <row r="4">
      <c r="A4" s="25">
        <f>"Days of instruction:   "&amp;TEXT(Attendance!$B$6,"0.#")&amp;"   of   "&amp;TEXT(ReqDays,"0")</f>
        <v/>
      </c>
      <c r="E4" s="25">
        <f>"Teacher:   "&amp;IF(Teacher="","",Teacher)</f>
        <v/>
      </c>
    </row>
    <row r="5" hidden="1">
      <c r="E5" s="26">
        <f>INDEX(TermLabels,1)</f>
        <v/>
      </c>
      <c r="F5" s="26">
        <f>INDEX(TermLabels,2)</f>
        <v/>
      </c>
      <c r="G5" s="26">
        <f>INDEX(TermLabels,3)</f>
        <v/>
      </c>
      <c r="H5" s="26">
        <f>INDEX(TermLabels,4)</f>
        <v/>
      </c>
      <c r="I5" s="26">
        <f>"Final"</f>
        <v/>
      </c>
      <c r="N5" s="27" t="inlineStr">
        <is>
          <t>GRADING SCALE</t>
        </is>
      </c>
    </row>
    <row r="6" ht="28" customHeight="1">
      <c r="A6" s="28">
        <f>"#"</f>
        <v/>
      </c>
      <c r="B6" s="28">
        <f>"COURSE"</f>
        <v/>
      </c>
      <c r="C6" s="28">
        <f>"CREDITS"</f>
        <v/>
      </c>
      <c r="D6" s="28">
        <f>"SUBJECT"</f>
        <v/>
      </c>
      <c r="E6" s="28">
        <f>INDEX(TermLabels,1)</f>
        <v/>
      </c>
      <c r="F6" s="28">
        <f>INDEX(TermLabels,2)</f>
        <v/>
      </c>
      <c r="G6" s="28">
        <f>INDEX(TermLabels,3)</f>
        <v/>
      </c>
      <c r="H6" s="28">
        <f>INDEX(TermLabels,4)</f>
        <v/>
      </c>
      <c r="I6" s="28">
        <f>"FINAL %"</f>
        <v/>
      </c>
      <c r="J6" s="28">
        <f>"GRADE"</f>
        <v/>
      </c>
      <c r="K6" s="28">
        <f>"GPA"</f>
        <v/>
      </c>
      <c r="L6" s="28">
        <f>"CREDITS"&amp;CHAR(10)&amp;"EARNED"</f>
        <v/>
      </c>
      <c r="N6" s="29" t="inlineStr">
        <is>
          <t>Letter</t>
        </is>
      </c>
      <c r="O6" s="29" t="inlineStr">
        <is>
          <t>Min %</t>
        </is>
      </c>
      <c r="P6" s="29" t="inlineStr">
        <is>
          <t>GPA</t>
        </is>
      </c>
    </row>
    <row r="7">
      <c r="A7" s="30" t="n">
        <v>1</v>
      </c>
      <c r="B7" s="31">
        <f>IF('Course 1'!$B$2="","",'Course 1'!$B$2)</f>
        <v/>
      </c>
      <c r="C7" s="32">
        <f>IF($B7="","",'Course 1'!$F$2)</f>
        <v/>
      </c>
      <c r="D7" s="31">
        <f>IF($B7="","",IF('Course 1'!$H$2="","",'Course 1'!$H$2))</f>
        <v/>
      </c>
      <c r="E7" s="33">
        <f>IF($B7="","",'Course 1'!$B$10)</f>
        <v/>
      </c>
      <c r="F7" s="33">
        <f>IF($B7="","",'Course 1'!$B$11)</f>
        <v/>
      </c>
      <c r="G7" s="33">
        <f>IF($B7="","",'Course 1'!$B$12)</f>
        <v/>
      </c>
      <c r="H7" s="33">
        <f>IF($B7="","",'Course 1'!$B$13)</f>
        <v/>
      </c>
      <c r="I7" s="34">
        <f>IF($B7="","",'Course 1'!$B$14)</f>
        <v/>
      </c>
      <c r="J7" s="35">
        <f>IF(ISNUMBER($I7),INDEX(ScaleLetter,SUMPRODUCT(--(ROUND(IF(RoundGrades="Yes",ROUND($I7,0),$I7),2)&lt;ScaleMin))+1),"")</f>
        <v/>
      </c>
      <c r="K7" s="36">
        <f>IF(ISNUMBER($I7),INDEX(ScaleGPA,SUMPRODUCT(--(ROUND(IF(RoundGrades="Yes",ROUND($I7,0),$I7),2)&lt;ScaleMin))+1),"")</f>
        <v/>
      </c>
      <c r="L7" s="32">
        <f>IF($I7="","",IF($I7&gt;=PassMark,$C7,0))</f>
        <v/>
      </c>
      <c r="N7" s="37">
        <f>INDEX(ScaleLetter,1)</f>
        <v/>
      </c>
      <c r="O7" s="38">
        <f>INDEX(ScaleMin,1)</f>
        <v/>
      </c>
      <c r="P7" s="38">
        <f>INDEX(ScaleGPA,1)</f>
        <v/>
      </c>
    </row>
    <row r="8">
      <c r="A8" s="30" t="n">
        <v>2</v>
      </c>
      <c r="B8" s="31">
        <f>IF('Course 2'!$B$2="","",'Course 2'!$B$2)</f>
        <v/>
      </c>
      <c r="C8" s="32">
        <f>IF($B8="","",'Course 2'!$F$2)</f>
        <v/>
      </c>
      <c r="D8" s="31">
        <f>IF($B8="","",IF('Course 2'!$H$2="","",'Course 2'!$H$2))</f>
        <v/>
      </c>
      <c r="E8" s="33">
        <f>IF($B8="","",'Course 2'!$B$10)</f>
        <v/>
      </c>
      <c r="F8" s="33">
        <f>IF($B8="","",'Course 2'!$B$11)</f>
        <v/>
      </c>
      <c r="G8" s="33">
        <f>IF($B8="","",'Course 2'!$B$12)</f>
        <v/>
      </c>
      <c r="H8" s="33">
        <f>IF($B8="","",'Course 2'!$B$13)</f>
        <v/>
      </c>
      <c r="I8" s="34">
        <f>IF($B8="","",'Course 2'!$B$14)</f>
        <v/>
      </c>
      <c r="J8" s="35">
        <f>IF(ISNUMBER($I8),INDEX(ScaleLetter,SUMPRODUCT(--(ROUND(IF(RoundGrades="Yes",ROUND($I8,0),$I8),2)&lt;ScaleMin))+1),"")</f>
        <v/>
      </c>
      <c r="K8" s="36">
        <f>IF(ISNUMBER($I8),INDEX(ScaleGPA,SUMPRODUCT(--(ROUND(IF(RoundGrades="Yes",ROUND($I8,0),$I8),2)&lt;ScaleMin))+1),"")</f>
        <v/>
      </c>
      <c r="L8" s="32">
        <f>IF($I8="","",IF($I8&gt;=PassMark,$C8,0))</f>
        <v/>
      </c>
      <c r="N8" s="37">
        <f>INDEX(ScaleLetter,2)</f>
        <v/>
      </c>
      <c r="O8" s="38">
        <f>INDEX(ScaleMin,2)</f>
        <v/>
      </c>
      <c r="P8" s="38">
        <f>INDEX(ScaleGPA,2)</f>
        <v/>
      </c>
    </row>
    <row r="9">
      <c r="A9" s="30" t="n">
        <v>3</v>
      </c>
      <c r="B9" s="31">
        <f>IF('Course 3'!$B$2="","",'Course 3'!$B$2)</f>
        <v/>
      </c>
      <c r="C9" s="32">
        <f>IF($B9="","",'Course 3'!$F$2)</f>
        <v/>
      </c>
      <c r="D9" s="31">
        <f>IF($B9="","",IF('Course 3'!$H$2="","",'Course 3'!$H$2))</f>
        <v/>
      </c>
      <c r="E9" s="33">
        <f>IF($B9="","",'Course 3'!$B$10)</f>
        <v/>
      </c>
      <c r="F9" s="33">
        <f>IF($B9="","",'Course 3'!$B$11)</f>
        <v/>
      </c>
      <c r="G9" s="33">
        <f>IF($B9="","",'Course 3'!$B$12)</f>
        <v/>
      </c>
      <c r="H9" s="33">
        <f>IF($B9="","",'Course 3'!$B$13)</f>
        <v/>
      </c>
      <c r="I9" s="34">
        <f>IF($B9="","",'Course 3'!$B$14)</f>
        <v/>
      </c>
      <c r="J9" s="35">
        <f>IF(ISNUMBER($I9),INDEX(ScaleLetter,SUMPRODUCT(--(ROUND(IF(RoundGrades="Yes",ROUND($I9,0),$I9),2)&lt;ScaleMin))+1),"")</f>
        <v/>
      </c>
      <c r="K9" s="36">
        <f>IF(ISNUMBER($I9),INDEX(ScaleGPA,SUMPRODUCT(--(ROUND(IF(RoundGrades="Yes",ROUND($I9,0),$I9),2)&lt;ScaleMin))+1),"")</f>
        <v/>
      </c>
      <c r="L9" s="32">
        <f>IF($I9="","",IF($I9&gt;=PassMark,$C9,0))</f>
        <v/>
      </c>
      <c r="N9" s="37">
        <f>INDEX(ScaleLetter,3)</f>
        <v/>
      </c>
      <c r="O9" s="38">
        <f>INDEX(ScaleMin,3)</f>
        <v/>
      </c>
      <c r="P9" s="38">
        <f>INDEX(ScaleGPA,3)</f>
        <v/>
      </c>
    </row>
    <row r="10">
      <c r="A10" s="30" t="n">
        <v>4</v>
      </c>
      <c r="B10" s="31">
        <f>IF('Course 4'!$B$2="","",'Course 4'!$B$2)</f>
        <v/>
      </c>
      <c r="C10" s="32">
        <f>IF($B10="","",'Course 4'!$F$2)</f>
        <v/>
      </c>
      <c r="D10" s="31">
        <f>IF($B10="","",IF('Course 4'!$H$2="","",'Course 4'!$H$2))</f>
        <v/>
      </c>
      <c r="E10" s="33">
        <f>IF($B10="","",'Course 4'!$B$10)</f>
        <v/>
      </c>
      <c r="F10" s="33">
        <f>IF($B10="","",'Course 4'!$B$11)</f>
        <v/>
      </c>
      <c r="G10" s="33">
        <f>IF($B10="","",'Course 4'!$B$12)</f>
        <v/>
      </c>
      <c r="H10" s="33">
        <f>IF($B10="","",'Course 4'!$B$13)</f>
        <v/>
      </c>
      <c r="I10" s="34">
        <f>IF($B10="","",'Course 4'!$B$14)</f>
        <v/>
      </c>
      <c r="J10" s="35">
        <f>IF(ISNUMBER($I10),INDEX(ScaleLetter,SUMPRODUCT(--(ROUND(IF(RoundGrades="Yes",ROUND($I10,0),$I10),2)&lt;ScaleMin))+1),"")</f>
        <v/>
      </c>
      <c r="K10" s="36">
        <f>IF(ISNUMBER($I10),INDEX(ScaleGPA,SUMPRODUCT(--(ROUND(IF(RoundGrades="Yes",ROUND($I10,0),$I10),2)&lt;ScaleMin))+1),"")</f>
        <v/>
      </c>
      <c r="L10" s="32">
        <f>IF($I10="","",IF($I10&gt;=PassMark,$C10,0))</f>
        <v/>
      </c>
      <c r="N10" s="37">
        <f>INDEX(ScaleLetter,4)</f>
        <v/>
      </c>
      <c r="O10" s="38">
        <f>INDEX(ScaleMin,4)</f>
        <v/>
      </c>
      <c r="P10" s="38">
        <f>INDEX(ScaleGPA,4)</f>
        <v/>
      </c>
    </row>
    <row r="11">
      <c r="A11" s="30" t="n">
        <v>5</v>
      </c>
      <c r="B11" s="31">
        <f>IF('Course 5'!$B$2="","",'Course 5'!$B$2)</f>
        <v/>
      </c>
      <c r="C11" s="32">
        <f>IF($B11="","",'Course 5'!$F$2)</f>
        <v/>
      </c>
      <c r="D11" s="31">
        <f>IF($B11="","",IF('Course 5'!$H$2="","",'Course 5'!$H$2))</f>
        <v/>
      </c>
      <c r="E11" s="33">
        <f>IF($B11="","",'Course 5'!$B$10)</f>
        <v/>
      </c>
      <c r="F11" s="33">
        <f>IF($B11="","",'Course 5'!$B$11)</f>
        <v/>
      </c>
      <c r="G11" s="33">
        <f>IF($B11="","",'Course 5'!$B$12)</f>
        <v/>
      </c>
      <c r="H11" s="33">
        <f>IF($B11="","",'Course 5'!$B$13)</f>
        <v/>
      </c>
      <c r="I11" s="34">
        <f>IF($B11="","",'Course 5'!$B$14)</f>
        <v/>
      </c>
      <c r="J11" s="35">
        <f>IF(ISNUMBER($I11),INDEX(ScaleLetter,SUMPRODUCT(--(ROUND(IF(RoundGrades="Yes",ROUND($I11,0),$I11),2)&lt;ScaleMin))+1),"")</f>
        <v/>
      </c>
      <c r="K11" s="36">
        <f>IF(ISNUMBER($I11),INDEX(ScaleGPA,SUMPRODUCT(--(ROUND(IF(RoundGrades="Yes",ROUND($I11,0),$I11),2)&lt;ScaleMin))+1),"")</f>
        <v/>
      </c>
      <c r="L11" s="32">
        <f>IF($I11="","",IF($I11&gt;=PassMark,$C11,0))</f>
        <v/>
      </c>
      <c r="N11" s="37">
        <f>INDEX(ScaleLetter,5)</f>
        <v/>
      </c>
      <c r="O11" s="38">
        <f>INDEX(ScaleMin,5)</f>
        <v/>
      </c>
      <c r="P11" s="38">
        <f>INDEX(ScaleGPA,5)</f>
        <v/>
      </c>
    </row>
    <row r="12">
      <c r="A12" s="30" t="n">
        <v>6</v>
      </c>
      <c r="B12" s="31">
        <f>IF('Course 6'!$B$2="","",'Course 6'!$B$2)</f>
        <v/>
      </c>
      <c r="C12" s="32">
        <f>IF($B12="","",'Course 6'!$F$2)</f>
        <v/>
      </c>
      <c r="D12" s="31">
        <f>IF($B12="","",IF('Course 6'!$H$2="","",'Course 6'!$H$2))</f>
        <v/>
      </c>
      <c r="E12" s="33">
        <f>IF($B12="","",'Course 6'!$B$10)</f>
        <v/>
      </c>
      <c r="F12" s="33">
        <f>IF($B12="","",'Course 6'!$B$11)</f>
        <v/>
      </c>
      <c r="G12" s="33">
        <f>IF($B12="","",'Course 6'!$B$12)</f>
        <v/>
      </c>
      <c r="H12" s="33">
        <f>IF($B12="","",'Course 6'!$B$13)</f>
        <v/>
      </c>
      <c r="I12" s="34">
        <f>IF($B12="","",'Course 6'!$B$14)</f>
        <v/>
      </c>
      <c r="J12" s="35">
        <f>IF(ISNUMBER($I12),INDEX(ScaleLetter,SUMPRODUCT(--(ROUND(IF(RoundGrades="Yes",ROUND($I12,0),$I12),2)&lt;ScaleMin))+1),"")</f>
        <v/>
      </c>
      <c r="K12" s="36">
        <f>IF(ISNUMBER($I12),INDEX(ScaleGPA,SUMPRODUCT(--(ROUND(IF(RoundGrades="Yes",ROUND($I12,0),$I12),2)&lt;ScaleMin))+1),"")</f>
        <v/>
      </c>
      <c r="L12" s="32">
        <f>IF($I12="","",IF($I12&gt;=PassMark,$C12,0))</f>
        <v/>
      </c>
      <c r="N12" s="37">
        <f>INDEX(ScaleLetter,6)</f>
        <v/>
      </c>
      <c r="O12" s="38">
        <f>INDEX(ScaleMin,6)</f>
        <v/>
      </c>
      <c r="P12" s="38">
        <f>INDEX(ScaleGPA,6)</f>
        <v/>
      </c>
    </row>
    <row r="13">
      <c r="A13" s="30" t="n">
        <v>7</v>
      </c>
      <c r="B13" s="31">
        <f>IF('Course 7'!$B$2="","",'Course 7'!$B$2)</f>
        <v/>
      </c>
      <c r="C13" s="32">
        <f>IF($B13="","",'Course 7'!$F$2)</f>
        <v/>
      </c>
      <c r="D13" s="31">
        <f>IF($B13="","",IF('Course 7'!$H$2="","",'Course 7'!$H$2))</f>
        <v/>
      </c>
      <c r="E13" s="33">
        <f>IF($B13="","",'Course 7'!$B$10)</f>
        <v/>
      </c>
      <c r="F13" s="33">
        <f>IF($B13="","",'Course 7'!$B$11)</f>
        <v/>
      </c>
      <c r="G13" s="33">
        <f>IF($B13="","",'Course 7'!$B$12)</f>
        <v/>
      </c>
      <c r="H13" s="33">
        <f>IF($B13="","",'Course 7'!$B$13)</f>
        <v/>
      </c>
      <c r="I13" s="34">
        <f>IF($B13="","",'Course 7'!$B$14)</f>
        <v/>
      </c>
      <c r="J13" s="35">
        <f>IF(ISNUMBER($I13),INDEX(ScaleLetter,SUMPRODUCT(--(ROUND(IF(RoundGrades="Yes",ROUND($I13,0),$I13),2)&lt;ScaleMin))+1),"")</f>
        <v/>
      </c>
      <c r="K13" s="36">
        <f>IF(ISNUMBER($I13),INDEX(ScaleGPA,SUMPRODUCT(--(ROUND(IF(RoundGrades="Yes",ROUND($I13,0),$I13),2)&lt;ScaleMin))+1),"")</f>
        <v/>
      </c>
      <c r="L13" s="32">
        <f>IF($I13="","",IF($I13&gt;=PassMark,$C13,0))</f>
        <v/>
      </c>
      <c r="N13" s="37">
        <f>INDEX(ScaleLetter,7)</f>
        <v/>
      </c>
      <c r="O13" s="38">
        <f>INDEX(ScaleMin,7)</f>
        <v/>
      </c>
      <c r="P13" s="38">
        <f>INDEX(ScaleGPA,7)</f>
        <v/>
      </c>
    </row>
    <row r="14">
      <c r="A14" s="30" t="n">
        <v>8</v>
      </c>
      <c r="B14" s="31">
        <f>IF('Course 8'!$B$2="","",'Course 8'!$B$2)</f>
        <v/>
      </c>
      <c r="C14" s="32">
        <f>IF($B14="","",'Course 8'!$F$2)</f>
        <v/>
      </c>
      <c r="D14" s="31">
        <f>IF($B14="","",IF('Course 8'!$H$2="","",'Course 8'!$H$2))</f>
        <v/>
      </c>
      <c r="E14" s="33">
        <f>IF($B14="","",'Course 8'!$B$10)</f>
        <v/>
      </c>
      <c r="F14" s="33">
        <f>IF($B14="","",'Course 8'!$B$11)</f>
        <v/>
      </c>
      <c r="G14" s="33">
        <f>IF($B14="","",'Course 8'!$B$12)</f>
        <v/>
      </c>
      <c r="H14" s="33">
        <f>IF($B14="","",'Course 8'!$B$13)</f>
        <v/>
      </c>
      <c r="I14" s="34">
        <f>IF($B14="","",'Course 8'!$B$14)</f>
        <v/>
      </c>
      <c r="J14" s="35">
        <f>IF(ISNUMBER($I14),INDEX(ScaleLetter,SUMPRODUCT(--(ROUND(IF(RoundGrades="Yes",ROUND($I14,0),$I14),2)&lt;ScaleMin))+1),"")</f>
        <v/>
      </c>
      <c r="K14" s="36">
        <f>IF(ISNUMBER($I14),INDEX(ScaleGPA,SUMPRODUCT(--(ROUND(IF(RoundGrades="Yes",ROUND($I14,0),$I14),2)&lt;ScaleMin))+1),"")</f>
        <v/>
      </c>
      <c r="L14" s="32">
        <f>IF($I14="","",IF($I14&gt;=PassMark,$C14,0))</f>
        <v/>
      </c>
      <c r="N14" s="37">
        <f>INDEX(ScaleLetter,8)</f>
        <v/>
      </c>
      <c r="O14" s="38">
        <f>INDEX(ScaleMin,8)</f>
        <v/>
      </c>
      <c r="P14" s="38">
        <f>INDEX(ScaleGPA,8)</f>
        <v/>
      </c>
    </row>
    <row r="15">
      <c r="A15" s="30" t="n">
        <v>9</v>
      </c>
      <c r="B15" s="31">
        <f>IF('Course 9'!$B$2="","",'Course 9'!$B$2)</f>
        <v/>
      </c>
      <c r="C15" s="32">
        <f>IF($B15="","",'Course 9'!$F$2)</f>
        <v/>
      </c>
      <c r="D15" s="31">
        <f>IF($B15="","",IF('Course 9'!$H$2="","",'Course 9'!$H$2))</f>
        <v/>
      </c>
      <c r="E15" s="33">
        <f>IF($B15="","",'Course 9'!$B$10)</f>
        <v/>
      </c>
      <c r="F15" s="33">
        <f>IF($B15="","",'Course 9'!$B$11)</f>
        <v/>
      </c>
      <c r="G15" s="33">
        <f>IF($B15="","",'Course 9'!$B$12)</f>
        <v/>
      </c>
      <c r="H15" s="33">
        <f>IF($B15="","",'Course 9'!$B$13)</f>
        <v/>
      </c>
      <c r="I15" s="34">
        <f>IF($B15="","",'Course 9'!$B$14)</f>
        <v/>
      </c>
      <c r="J15" s="35">
        <f>IF(ISNUMBER($I15),INDEX(ScaleLetter,SUMPRODUCT(--(ROUND(IF(RoundGrades="Yes",ROUND($I15,0),$I15),2)&lt;ScaleMin))+1),"")</f>
        <v/>
      </c>
      <c r="K15" s="36">
        <f>IF(ISNUMBER($I15),INDEX(ScaleGPA,SUMPRODUCT(--(ROUND(IF(RoundGrades="Yes",ROUND($I15,0),$I15),2)&lt;ScaleMin))+1),"")</f>
        <v/>
      </c>
      <c r="L15" s="32">
        <f>IF($I15="","",IF($I15&gt;=PassMark,$C15,0))</f>
        <v/>
      </c>
      <c r="N15" s="37">
        <f>INDEX(ScaleLetter,9)</f>
        <v/>
      </c>
      <c r="O15" s="38">
        <f>INDEX(ScaleMin,9)</f>
        <v/>
      </c>
      <c r="P15" s="38">
        <f>INDEX(ScaleGPA,9)</f>
        <v/>
      </c>
    </row>
    <row r="16">
      <c r="A16" s="30" t="n">
        <v>10</v>
      </c>
      <c r="B16" s="31">
        <f>IF('Course 10'!$B$2="","",'Course 10'!$B$2)</f>
        <v/>
      </c>
      <c r="C16" s="32">
        <f>IF($B16="","",'Course 10'!$F$2)</f>
        <v/>
      </c>
      <c r="D16" s="31">
        <f>IF($B16="","",IF('Course 10'!$H$2="","",'Course 10'!$H$2))</f>
        <v/>
      </c>
      <c r="E16" s="33">
        <f>IF($B16="","",'Course 10'!$B$10)</f>
        <v/>
      </c>
      <c r="F16" s="33">
        <f>IF($B16="","",'Course 10'!$B$11)</f>
        <v/>
      </c>
      <c r="G16" s="33">
        <f>IF($B16="","",'Course 10'!$B$12)</f>
        <v/>
      </c>
      <c r="H16" s="33">
        <f>IF($B16="","",'Course 10'!$B$13)</f>
        <v/>
      </c>
      <c r="I16" s="34">
        <f>IF($B16="","",'Course 10'!$B$14)</f>
        <v/>
      </c>
      <c r="J16" s="35">
        <f>IF(ISNUMBER($I16),INDEX(ScaleLetter,SUMPRODUCT(--(ROUND(IF(RoundGrades="Yes",ROUND($I16,0),$I16),2)&lt;ScaleMin))+1),"")</f>
        <v/>
      </c>
      <c r="K16" s="36">
        <f>IF(ISNUMBER($I16),INDEX(ScaleGPA,SUMPRODUCT(--(ROUND(IF(RoundGrades="Yes",ROUND($I16,0),$I16),2)&lt;ScaleMin))+1),"")</f>
        <v/>
      </c>
      <c r="L16" s="32">
        <f>IF($I16="","",IF($I16&gt;=PassMark,$C16,0))</f>
        <v/>
      </c>
      <c r="N16" s="37">
        <f>INDEX(ScaleLetter,10)</f>
        <v/>
      </c>
      <c r="O16" s="38">
        <f>INDEX(ScaleMin,10)</f>
        <v/>
      </c>
      <c r="P16" s="38">
        <f>INDEX(ScaleGPA,10)</f>
        <v/>
      </c>
    </row>
    <row r="17">
      <c r="A17" s="30" t="n">
        <v>11</v>
      </c>
      <c r="B17" s="31">
        <f>IF('Course 11'!$B$2="","",'Course 11'!$B$2)</f>
        <v/>
      </c>
      <c r="C17" s="32">
        <f>IF($B17="","",'Course 11'!$F$2)</f>
        <v/>
      </c>
      <c r="D17" s="31">
        <f>IF($B17="","",IF('Course 11'!$H$2="","",'Course 11'!$H$2))</f>
        <v/>
      </c>
      <c r="E17" s="33">
        <f>IF($B17="","",'Course 11'!$B$10)</f>
        <v/>
      </c>
      <c r="F17" s="33">
        <f>IF($B17="","",'Course 11'!$B$11)</f>
        <v/>
      </c>
      <c r="G17" s="33">
        <f>IF($B17="","",'Course 11'!$B$12)</f>
        <v/>
      </c>
      <c r="H17" s="33">
        <f>IF($B17="","",'Course 11'!$B$13)</f>
        <v/>
      </c>
      <c r="I17" s="34">
        <f>IF($B17="","",'Course 11'!$B$14)</f>
        <v/>
      </c>
      <c r="J17" s="35">
        <f>IF(ISNUMBER($I17),INDEX(ScaleLetter,SUMPRODUCT(--(ROUND(IF(RoundGrades="Yes",ROUND($I17,0),$I17),2)&lt;ScaleMin))+1),"")</f>
        <v/>
      </c>
      <c r="K17" s="36">
        <f>IF(ISNUMBER($I17),INDEX(ScaleGPA,SUMPRODUCT(--(ROUND(IF(RoundGrades="Yes",ROUND($I17,0),$I17),2)&lt;ScaleMin))+1),"")</f>
        <v/>
      </c>
      <c r="L17" s="32">
        <f>IF($I17="","",IF($I17&gt;=PassMark,$C17,0))</f>
        <v/>
      </c>
      <c r="N17" s="37">
        <f>INDEX(ScaleLetter,11)</f>
        <v/>
      </c>
      <c r="O17" s="38">
        <f>INDEX(ScaleMin,11)</f>
        <v/>
      </c>
      <c r="P17" s="38">
        <f>INDEX(ScaleGPA,11)</f>
        <v/>
      </c>
    </row>
    <row r="18">
      <c r="A18" s="30" t="n">
        <v>12</v>
      </c>
      <c r="B18" s="31">
        <f>IF('Course 12'!$B$2="","",'Course 12'!$B$2)</f>
        <v/>
      </c>
      <c r="C18" s="32">
        <f>IF($B18="","",'Course 12'!$F$2)</f>
        <v/>
      </c>
      <c r="D18" s="31">
        <f>IF($B18="","",IF('Course 12'!$H$2="","",'Course 12'!$H$2))</f>
        <v/>
      </c>
      <c r="E18" s="33">
        <f>IF($B18="","",'Course 12'!$B$10)</f>
        <v/>
      </c>
      <c r="F18" s="33">
        <f>IF($B18="","",'Course 12'!$B$11)</f>
        <v/>
      </c>
      <c r="G18" s="33">
        <f>IF($B18="","",'Course 12'!$B$12)</f>
        <v/>
      </c>
      <c r="H18" s="33">
        <f>IF($B18="","",'Course 12'!$B$13)</f>
        <v/>
      </c>
      <c r="I18" s="34">
        <f>IF($B18="","",'Course 12'!$B$14)</f>
        <v/>
      </c>
      <c r="J18" s="35">
        <f>IF(ISNUMBER($I18),INDEX(ScaleLetter,SUMPRODUCT(--(ROUND(IF(RoundGrades="Yes",ROUND($I18,0),$I18),2)&lt;ScaleMin))+1),"")</f>
        <v/>
      </c>
      <c r="K18" s="36">
        <f>IF(ISNUMBER($I18),INDEX(ScaleGPA,SUMPRODUCT(--(ROUND(IF(RoundGrades="Yes",ROUND($I18,0),$I18),2)&lt;ScaleMin))+1),"")</f>
        <v/>
      </c>
      <c r="L18" s="32">
        <f>IF($I18="","",IF($I18&gt;=PassMark,$C18,0))</f>
        <v/>
      </c>
      <c r="N18" s="37">
        <f>INDEX(ScaleLetter,12)</f>
        <v/>
      </c>
      <c r="O18" s="38">
        <f>INDEX(ScaleMin,12)</f>
        <v/>
      </c>
      <c r="P18" s="38">
        <f>INDEX(ScaleGPA,12)</f>
        <v/>
      </c>
    </row>
    <row r="19">
      <c r="A19" s="30" t="n">
        <v>13</v>
      </c>
      <c r="B19" s="31">
        <f>IF('Course 13'!$B$2="","",'Course 13'!$B$2)</f>
        <v/>
      </c>
      <c r="C19" s="32">
        <f>IF($B19="","",'Course 13'!$F$2)</f>
        <v/>
      </c>
      <c r="D19" s="31">
        <f>IF($B19="","",IF('Course 13'!$H$2="","",'Course 13'!$H$2))</f>
        <v/>
      </c>
      <c r="E19" s="33">
        <f>IF($B19="","",'Course 13'!$B$10)</f>
        <v/>
      </c>
      <c r="F19" s="33">
        <f>IF($B19="","",'Course 13'!$B$11)</f>
        <v/>
      </c>
      <c r="G19" s="33">
        <f>IF($B19="","",'Course 13'!$B$12)</f>
        <v/>
      </c>
      <c r="H19" s="33">
        <f>IF($B19="","",'Course 13'!$B$13)</f>
        <v/>
      </c>
      <c r="I19" s="34">
        <f>IF($B19="","",'Course 13'!$B$14)</f>
        <v/>
      </c>
      <c r="J19" s="35">
        <f>IF(ISNUMBER($I19),INDEX(ScaleLetter,SUMPRODUCT(--(ROUND(IF(RoundGrades="Yes",ROUND($I19,0),$I19),2)&lt;ScaleMin))+1),"")</f>
        <v/>
      </c>
      <c r="K19" s="36">
        <f>IF(ISNUMBER($I19),INDEX(ScaleGPA,SUMPRODUCT(--(ROUND(IF(RoundGrades="Yes",ROUND($I19,0),$I19),2)&lt;ScaleMin))+1),"")</f>
        <v/>
      </c>
      <c r="L19" s="32">
        <f>IF($I19="","",IF($I19&gt;=PassMark,$C19,0))</f>
        <v/>
      </c>
      <c r="N19" s="37">
        <f>INDEX(ScaleLetter,13)</f>
        <v/>
      </c>
      <c r="O19" s="38">
        <f>INDEX(ScaleMin,13)</f>
        <v/>
      </c>
      <c r="P19" s="38">
        <f>INDEX(ScaleGPA,13)</f>
        <v/>
      </c>
    </row>
    <row r="20">
      <c r="A20" s="30" t="n">
        <v>14</v>
      </c>
      <c r="B20" s="31">
        <f>IF('Course 14'!$B$2="","",'Course 14'!$B$2)</f>
        <v/>
      </c>
      <c r="C20" s="32">
        <f>IF($B20="","",'Course 14'!$F$2)</f>
        <v/>
      </c>
      <c r="D20" s="31">
        <f>IF($B20="","",IF('Course 14'!$H$2="","",'Course 14'!$H$2))</f>
        <v/>
      </c>
      <c r="E20" s="33">
        <f>IF($B20="","",'Course 14'!$B$10)</f>
        <v/>
      </c>
      <c r="F20" s="33">
        <f>IF($B20="","",'Course 14'!$B$11)</f>
        <v/>
      </c>
      <c r="G20" s="33">
        <f>IF($B20="","",'Course 14'!$B$12)</f>
        <v/>
      </c>
      <c r="H20" s="33">
        <f>IF($B20="","",'Course 14'!$B$13)</f>
        <v/>
      </c>
      <c r="I20" s="34">
        <f>IF($B20="","",'Course 14'!$B$14)</f>
        <v/>
      </c>
      <c r="J20" s="35">
        <f>IF(ISNUMBER($I20),INDEX(ScaleLetter,SUMPRODUCT(--(ROUND(IF(RoundGrades="Yes",ROUND($I20,0),$I20),2)&lt;ScaleMin))+1),"")</f>
        <v/>
      </c>
      <c r="K20" s="36">
        <f>IF(ISNUMBER($I20),INDEX(ScaleGPA,SUMPRODUCT(--(ROUND(IF(RoundGrades="Yes",ROUND($I20,0),$I20),2)&lt;ScaleMin))+1),"")</f>
        <v/>
      </c>
      <c r="L20" s="32">
        <f>IF($I20="","",IF($I20&gt;=PassMark,$C20,0))</f>
        <v/>
      </c>
    </row>
    <row r="21">
      <c r="A21" s="30" t="n">
        <v>15</v>
      </c>
      <c r="B21" s="31">
        <f>IF('Course 15'!$B$2="","",'Course 15'!$B$2)</f>
        <v/>
      </c>
      <c r="C21" s="32">
        <f>IF($B21="","",'Course 15'!$F$2)</f>
        <v/>
      </c>
      <c r="D21" s="31">
        <f>IF($B21="","",IF('Course 15'!$H$2="","",'Course 15'!$H$2))</f>
        <v/>
      </c>
      <c r="E21" s="33">
        <f>IF($B21="","",'Course 15'!$B$10)</f>
        <v/>
      </c>
      <c r="F21" s="33">
        <f>IF($B21="","",'Course 15'!$B$11)</f>
        <v/>
      </c>
      <c r="G21" s="33">
        <f>IF($B21="","",'Course 15'!$B$12)</f>
        <v/>
      </c>
      <c r="H21" s="33">
        <f>IF($B21="","",'Course 15'!$B$13)</f>
        <v/>
      </c>
      <c r="I21" s="34">
        <f>IF($B21="","",'Course 15'!$B$14)</f>
        <v/>
      </c>
      <c r="J21" s="35">
        <f>IF(ISNUMBER($I21),INDEX(ScaleLetter,SUMPRODUCT(--(ROUND(IF(RoundGrades="Yes",ROUND($I21,0),$I21),2)&lt;ScaleMin))+1),"")</f>
        <v/>
      </c>
      <c r="K21" s="36">
        <f>IF(ISNUMBER($I21),INDEX(ScaleGPA,SUMPRODUCT(--(ROUND(IF(RoundGrades="Yes",ROUND($I21,0),$I21),2)&lt;ScaleMin))+1),"")</f>
        <v/>
      </c>
      <c r="L21" s="32">
        <f>IF($I21="","",IF($I21&gt;=PassMark,$C21,0))</f>
        <v/>
      </c>
    </row>
    <row r="23" ht="22" customHeight="1">
      <c r="A23" s="39" t="inlineStr">
        <is>
          <t xml:space="preserve">  TOTALS  /  WEIGHTED AVERAGE</t>
        </is>
      </c>
      <c r="C23" s="40">
        <f>SUM($C$7:$C$21)</f>
        <v/>
      </c>
      <c r="D23" s="41" t="n"/>
      <c r="E23" s="42">
        <f>IF(SUMPRODUCT(--($E$7:$E$21&lt;&gt;""),IF($C$7:$C$21="",0,$C$7:$C$21))=0,"",SUMPRODUCT(--($E$7:$E$21&lt;&gt;""),IF($C$7:$C$21="",0,$C$7:$C$21),IF($E$7:$E$21="",0,$E$7:$E$21))/SUMPRODUCT(--($E$7:$E$21&lt;&gt;""),IF($C$7:$C$21="",0,$C$7:$C$21)))</f>
        <v/>
      </c>
      <c r="F23" s="42">
        <f>IF(SUMPRODUCT(--($F$7:$F$21&lt;&gt;""),IF($C$7:$C$21="",0,$C$7:$C$21))=0,"",SUMPRODUCT(--($F$7:$F$21&lt;&gt;""),IF($C$7:$C$21="",0,$C$7:$C$21),IF($F$7:$F$21="",0,$F$7:$F$21))/SUMPRODUCT(--($F$7:$F$21&lt;&gt;""),IF($C$7:$C$21="",0,$C$7:$C$21)))</f>
        <v/>
      </c>
      <c r="G23" s="42">
        <f>IF(SUMPRODUCT(--($G$7:$G$21&lt;&gt;""),IF($C$7:$C$21="",0,$C$7:$C$21))=0,"",SUMPRODUCT(--($G$7:$G$21&lt;&gt;""),IF($C$7:$C$21="",0,$C$7:$C$21),IF($G$7:$G$21="",0,$G$7:$G$21))/SUMPRODUCT(--($G$7:$G$21&lt;&gt;""),IF($C$7:$C$21="",0,$C$7:$C$21)))</f>
        <v/>
      </c>
      <c r="H23" s="42">
        <f>IF(SUMPRODUCT(--($H$7:$H$21&lt;&gt;""),IF($C$7:$C$21="",0,$C$7:$C$21))=0,"",SUMPRODUCT(--($H$7:$H$21&lt;&gt;""),IF($C$7:$C$21="",0,$C$7:$C$21),IF($H$7:$H$21="",0,$H$7:$H$21))/SUMPRODUCT(--($H$7:$H$21&lt;&gt;""),IF($C$7:$C$21="",0,$C$7:$C$21)))</f>
        <v/>
      </c>
      <c r="I23" s="43">
        <f>IF(SUMPRODUCT(--($I$7:$I$21&lt;&gt;""),IF($C$7:$C$21="",0,$C$7:$C$21))=0,"",SUMPRODUCT(--($I$7:$I$21&lt;&gt;""),IF($C$7:$C$21="",0,$C$7:$C$21),IF($I$7:$I$21="",0,$I$7:$I$21))/SUMPRODUCT(--($I$7:$I$21&lt;&gt;""),IF($C$7:$C$21="",0,$C$7:$C$21)))</f>
        <v/>
      </c>
      <c r="J23" s="44">
        <f>IF(ISNUMBER($I$23),INDEX(ScaleLetter,SUMPRODUCT(--(ROUND(IF(RoundGrades="Yes",ROUND($I$23,0),$I$23),2)&lt;ScaleMin))+1),"")</f>
        <v/>
      </c>
      <c r="K23" s="43">
        <f>IF(SUMPRODUCT(--($K$7:$K$21&lt;&gt;""),IF($C$7:$C$21="",0,$C$7:$C$21))=0,"",SUMPRODUCT(--($K$7:$K$21&lt;&gt;""),IF($C$7:$C$21="",0,$C$7:$C$21),IF($K$7:$K$21="",0,$K$7:$K$21))/SUMPRODUCT(--($K$7:$K$21&lt;&gt;""),IF($C$7:$C$21="",0,$C$7:$C$21)))</f>
        <v/>
      </c>
      <c r="L23" s="40">
        <f>SUM($L$7:$L$21)</f>
        <v/>
      </c>
    </row>
    <row r="24">
      <c r="A24" s="9" t="inlineStr">
        <is>
          <t>Credits are earned when the final grade reaches the minimum % set on the Setup sheet. Courses with no grade yet are left out of every average.</t>
        </is>
      </c>
    </row>
    <row r="25">
      <c r="E25" s="45">
        <f>IF($K$23="","","Cumulative GPA:   "&amp;TEXT($K$23,"0.00")&amp;"  /  4.00")</f>
        <v/>
      </c>
    </row>
  </sheetData>
  <mergeCells count="9">
    <mergeCell ref="E3:I3"/>
    <mergeCell ref="E4:I4"/>
    <mergeCell ref="A4:D4"/>
    <mergeCell ref="E25:L25"/>
    <mergeCell ref="A3:D3"/>
    <mergeCell ref="E2:I2"/>
    <mergeCell ref="A1:L1"/>
    <mergeCell ref="A2:D2"/>
    <mergeCell ref="A23:B23"/>
  </mergeCells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2:G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0" customWidth="1" min="3" max="3"/>
    <col width="20" customWidth="1" min="4" max="4"/>
    <col width="12" customWidth="1" min="5" max="5"/>
    <col width="9" customWidth="1" min="6" max="6"/>
    <col width="8" customWidth="1" min="7" max="7"/>
  </cols>
  <sheetData>
    <row r="2" ht="26" customHeight="1">
      <c r="B2" s="46">
        <f>IF(SchoolName="","REPORT CARD",UPPER(SchoolName))</f>
        <v/>
      </c>
    </row>
    <row r="3">
      <c r="B3" s="47">
        <f>"Report Card  •  "&amp;IF(SchoolYear="","",SchoolYear)</f>
        <v/>
      </c>
    </row>
    <row r="5">
      <c r="B5" s="11" t="inlineStr">
        <is>
          <t>Student</t>
        </is>
      </c>
      <c r="C5" s="120">
        <f>IF(Student="","",Student)</f>
        <v/>
      </c>
      <c r="D5" s="102" t="n"/>
      <c r="E5" s="49" t="inlineStr">
        <is>
          <t>Grading period</t>
        </is>
      </c>
      <c r="F5" s="50" t="inlineStr">
        <is>
          <t>Final</t>
        </is>
      </c>
      <c r="G5" s="74" t="n"/>
    </row>
    <row r="6">
      <c r="B6" s="11" t="inlineStr">
        <is>
          <t>Grade Level</t>
        </is>
      </c>
      <c r="C6" s="120">
        <f>IF(GradeLevel="","",GradeLevel)</f>
        <v/>
      </c>
      <c r="D6" s="102" t="n"/>
      <c r="E6" s="9" t="inlineStr">
        <is>
          <t>← pick the term to print</t>
        </is>
      </c>
    </row>
    <row r="7">
      <c r="B7" s="11" t="inlineStr">
        <is>
          <t>Teacher</t>
        </is>
      </c>
      <c r="C7" s="120">
        <f>IF(Teacher="","",Teacher)</f>
        <v/>
      </c>
      <c r="D7" s="102" t="n"/>
    </row>
    <row r="8">
      <c r="B8" s="11" t="inlineStr">
        <is>
          <t>Days of instruction</t>
        </is>
      </c>
      <c r="C8" s="121">
        <f>IF(Attendance!$B$6=0,"",Attendance!$B$6)</f>
        <v/>
      </c>
      <c r="D8" s="102" t="n"/>
    </row>
    <row r="10" ht="24" customHeight="1">
      <c r="B10" s="28" t="inlineStr">
        <is>
          <t>COURSE</t>
        </is>
      </c>
      <c r="C10" s="28" t="inlineStr">
        <is>
          <t>CREDITS</t>
        </is>
      </c>
      <c r="D10" s="28" t="inlineStr">
        <is>
          <t>SUBJECT</t>
        </is>
      </c>
      <c r="E10" s="28" t="inlineStr">
        <is>
          <t>AVERAGE %</t>
        </is>
      </c>
      <c r="F10" s="28" t="inlineStr">
        <is>
          <t>GRADE</t>
        </is>
      </c>
      <c r="G10" s="28" t="inlineStr">
        <is>
          <t>GPA</t>
        </is>
      </c>
    </row>
    <row r="11">
      <c r="B11" s="31">
        <f>IF(Summary!$B$7="","",Summary!$B$7)</f>
        <v/>
      </c>
      <c r="C11" s="32">
        <f>IF($B11="","",Summary!$C$7)</f>
        <v/>
      </c>
      <c r="D11" s="31">
        <f>IF($B11="","",IF(Summary!$D$7="","",Summary!$D$7))</f>
        <v/>
      </c>
      <c r="E11" s="33">
        <f>IF($B11="","",INDEX(Summary!$E$7:$I$7,MATCH($F$5,Summary!$E$5:$I$5,0)))</f>
        <v/>
      </c>
      <c r="F11" s="52">
        <f>IF(ISNUMBER($E11),INDEX(ScaleLetter,SUMPRODUCT(--(ROUND(IF(RoundGrades="Yes",ROUND($E11,0),$E11),2)&lt;ScaleMin))+1),"")</f>
        <v/>
      </c>
      <c r="G11" s="53">
        <f>IF(ISNUMBER($E11),INDEX(ScaleGPA,SUMPRODUCT(--(ROUND(IF(RoundGrades="Yes",ROUND($E11,0),$E11),2)&lt;ScaleMin))+1),"")</f>
        <v/>
      </c>
    </row>
    <row r="12">
      <c r="B12" s="31">
        <f>IF(Summary!$B$8="","",Summary!$B$8)</f>
        <v/>
      </c>
      <c r="C12" s="32">
        <f>IF($B12="","",Summary!$C$8)</f>
        <v/>
      </c>
      <c r="D12" s="31">
        <f>IF($B12="","",IF(Summary!$D$8="","",Summary!$D$8))</f>
        <v/>
      </c>
      <c r="E12" s="33">
        <f>IF($B12="","",INDEX(Summary!$E$8:$I$8,MATCH($F$5,Summary!$E$5:$I$5,0)))</f>
        <v/>
      </c>
      <c r="F12" s="52">
        <f>IF(ISNUMBER($E12),INDEX(ScaleLetter,SUMPRODUCT(--(ROUND(IF(RoundGrades="Yes",ROUND($E12,0),$E12),2)&lt;ScaleMin))+1),"")</f>
        <v/>
      </c>
      <c r="G12" s="53">
        <f>IF(ISNUMBER($E12),INDEX(ScaleGPA,SUMPRODUCT(--(ROUND(IF(RoundGrades="Yes",ROUND($E12,0),$E12),2)&lt;ScaleMin))+1),"")</f>
        <v/>
      </c>
    </row>
    <row r="13">
      <c r="B13" s="31">
        <f>IF(Summary!$B$9="","",Summary!$B$9)</f>
        <v/>
      </c>
      <c r="C13" s="32">
        <f>IF($B13="","",Summary!$C$9)</f>
        <v/>
      </c>
      <c r="D13" s="31">
        <f>IF($B13="","",IF(Summary!$D$9="","",Summary!$D$9))</f>
        <v/>
      </c>
      <c r="E13" s="33">
        <f>IF($B13="","",INDEX(Summary!$E$9:$I$9,MATCH($F$5,Summary!$E$5:$I$5,0)))</f>
        <v/>
      </c>
      <c r="F13" s="52">
        <f>IF(ISNUMBER($E13),INDEX(ScaleLetter,SUMPRODUCT(--(ROUND(IF(RoundGrades="Yes",ROUND($E13,0),$E13),2)&lt;ScaleMin))+1),"")</f>
        <v/>
      </c>
      <c r="G13" s="53">
        <f>IF(ISNUMBER($E13),INDEX(ScaleGPA,SUMPRODUCT(--(ROUND(IF(RoundGrades="Yes",ROUND($E13,0),$E13),2)&lt;ScaleMin))+1),"")</f>
        <v/>
      </c>
    </row>
    <row r="14">
      <c r="B14" s="31">
        <f>IF(Summary!$B$10="","",Summary!$B$10)</f>
        <v/>
      </c>
      <c r="C14" s="32">
        <f>IF($B14="","",Summary!$C$10)</f>
        <v/>
      </c>
      <c r="D14" s="31">
        <f>IF($B14="","",IF(Summary!$D$10="","",Summary!$D$10))</f>
        <v/>
      </c>
      <c r="E14" s="33">
        <f>IF($B14="","",INDEX(Summary!$E$10:$I$10,MATCH($F$5,Summary!$E$5:$I$5,0)))</f>
        <v/>
      </c>
      <c r="F14" s="52">
        <f>IF(ISNUMBER($E14),INDEX(ScaleLetter,SUMPRODUCT(--(ROUND(IF(RoundGrades="Yes",ROUND($E14,0),$E14),2)&lt;ScaleMin))+1),"")</f>
        <v/>
      </c>
      <c r="G14" s="53">
        <f>IF(ISNUMBER($E14),INDEX(ScaleGPA,SUMPRODUCT(--(ROUND(IF(RoundGrades="Yes",ROUND($E14,0),$E14),2)&lt;ScaleMin))+1),"")</f>
        <v/>
      </c>
    </row>
    <row r="15">
      <c r="B15" s="31">
        <f>IF(Summary!$B$11="","",Summary!$B$11)</f>
        <v/>
      </c>
      <c r="C15" s="32">
        <f>IF($B15="","",Summary!$C$11)</f>
        <v/>
      </c>
      <c r="D15" s="31">
        <f>IF($B15="","",IF(Summary!$D$11="","",Summary!$D$11))</f>
        <v/>
      </c>
      <c r="E15" s="33">
        <f>IF($B15="","",INDEX(Summary!$E$11:$I$11,MATCH($F$5,Summary!$E$5:$I$5,0)))</f>
        <v/>
      </c>
      <c r="F15" s="52">
        <f>IF(ISNUMBER($E15),INDEX(ScaleLetter,SUMPRODUCT(--(ROUND(IF(RoundGrades="Yes",ROUND($E15,0),$E15),2)&lt;ScaleMin))+1),"")</f>
        <v/>
      </c>
      <c r="G15" s="53">
        <f>IF(ISNUMBER($E15),INDEX(ScaleGPA,SUMPRODUCT(--(ROUND(IF(RoundGrades="Yes",ROUND($E15,0),$E15),2)&lt;ScaleMin))+1),"")</f>
        <v/>
      </c>
    </row>
    <row r="16">
      <c r="B16" s="31">
        <f>IF(Summary!$B$12="","",Summary!$B$12)</f>
        <v/>
      </c>
      <c r="C16" s="32">
        <f>IF($B16="","",Summary!$C$12)</f>
        <v/>
      </c>
      <c r="D16" s="31">
        <f>IF($B16="","",IF(Summary!$D$12="","",Summary!$D$12))</f>
        <v/>
      </c>
      <c r="E16" s="33">
        <f>IF($B16="","",INDEX(Summary!$E$12:$I$12,MATCH($F$5,Summary!$E$5:$I$5,0)))</f>
        <v/>
      </c>
      <c r="F16" s="52">
        <f>IF(ISNUMBER($E16),INDEX(ScaleLetter,SUMPRODUCT(--(ROUND(IF(RoundGrades="Yes",ROUND($E16,0),$E16),2)&lt;ScaleMin))+1),"")</f>
        <v/>
      </c>
      <c r="G16" s="53">
        <f>IF(ISNUMBER($E16),INDEX(ScaleGPA,SUMPRODUCT(--(ROUND(IF(RoundGrades="Yes",ROUND($E16,0),$E16),2)&lt;ScaleMin))+1),"")</f>
        <v/>
      </c>
    </row>
    <row r="17">
      <c r="B17" s="31">
        <f>IF(Summary!$B$13="","",Summary!$B$13)</f>
        <v/>
      </c>
      <c r="C17" s="32">
        <f>IF($B17="","",Summary!$C$13)</f>
        <v/>
      </c>
      <c r="D17" s="31">
        <f>IF($B17="","",IF(Summary!$D$13="","",Summary!$D$13))</f>
        <v/>
      </c>
      <c r="E17" s="33">
        <f>IF($B17="","",INDEX(Summary!$E$13:$I$13,MATCH($F$5,Summary!$E$5:$I$5,0)))</f>
        <v/>
      </c>
      <c r="F17" s="52">
        <f>IF(ISNUMBER($E17),INDEX(ScaleLetter,SUMPRODUCT(--(ROUND(IF(RoundGrades="Yes",ROUND($E17,0),$E17),2)&lt;ScaleMin))+1),"")</f>
        <v/>
      </c>
      <c r="G17" s="53">
        <f>IF(ISNUMBER($E17),INDEX(ScaleGPA,SUMPRODUCT(--(ROUND(IF(RoundGrades="Yes",ROUND($E17,0),$E17),2)&lt;ScaleMin))+1),"")</f>
        <v/>
      </c>
    </row>
    <row r="18">
      <c r="B18" s="31">
        <f>IF(Summary!$B$14="","",Summary!$B$14)</f>
        <v/>
      </c>
      <c r="C18" s="32">
        <f>IF($B18="","",Summary!$C$14)</f>
        <v/>
      </c>
      <c r="D18" s="31">
        <f>IF($B18="","",IF(Summary!$D$14="","",Summary!$D$14))</f>
        <v/>
      </c>
      <c r="E18" s="33">
        <f>IF($B18="","",INDEX(Summary!$E$14:$I$14,MATCH($F$5,Summary!$E$5:$I$5,0)))</f>
        <v/>
      </c>
      <c r="F18" s="52">
        <f>IF(ISNUMBER($E18),INDEX(ScaleLetter,SUMPRODUCT(--(ROUND(IF(RoundGrades="Yes",ROUND($E18,0),$E18),2)&lt;ScaleMin))+1),"")</f>
        <v/>
      </c>
      <c r="G18" s="53">
        <f>IF(ISNUMBER($E18),INDEX(ScaleGPA,SUMPRODUCT(--(ROUND(IF(RoundGrades="Yes",ROUND($E18,0),$E18),2)&lt;ScaleMin))+1),"")</f>
        <v/>
      </c>
    </row>
    <row r="19">
      <c r="B19" s="31">
        <f>IF(Summary!$B$15="","",Summary!$B$15)</f>
        <v/>
      </c>
      <c r="C19" s="32">
        <f>IF($B19="","",Summary!$C$15)</f>
        <v/>
      </c>
      <c r="D19" s="31">
        <f>IF($B19="","",IF(Summary!$D$15="","",Summary!$D$15))</f>
        <v/>
      </c>
      <c r="E19" s="33">
        <f>IF($B19="","",INDEX(Summary!$E$15:$I$15,MATCH($F$5,Summary!$E$5:$I$5,0)))</f>
        <v/>
      </c>
      <c r="F19" s="52">
        <f>IF(ISNUMBER($E19),INDEX(ScaleLetter,SUMPRODUCT(--(ROUND(IF(RoundGrades="Yes",ROUND($E19,0),$E19),2)&lt;ScaleMin))+1),"")</f>
        <v/>
      </c>
      <c r="G19" s="53">
        <f>IF(ISNUMBER($E19),INDEX(ScaleGPA,SUMPRODUCT(--(ROUND(IF(RoundGrades="Yes",ROUND($E19,0),$E19),2)&lt;ScaleMin))+1),"")</f>
        <v/>
      </c>
    </row>
    <row r="20">
      <c r="B20" s="31">
        <f>IF(Summary!$B$16="","",Summary!$B$16)</f>
        <v/>
      </c>
      <c r="C20" s="32">
        <f>IF($B20="","",Summary!$C$16)</f>
        <v/>
      </c>
      <c r="D20" s="31">
        <f>IF($B20="","",IF(Summary!$D$16="","",Summary!$D$16))</f>
        <v/>
      </c>
      <c r="E20" s="33">
        <f>IF($B20="","",INDEX(Summary!$E$16:$I$16,MATCH($F$5,Summary!$E$5:$I$5,0)))</f>
        <v/>
      </c>
      <c r="F20" s="52">
        <f>IF(ISNUMBER($E20),INDEX(ScaleLetter,SUMPRODUCT(--(ROUND(IF(RoundGrades="Yes",ROUND($E20,0),$E20),2)&lt;ScaleMin))+1),"")</f>
        <v/>
      </c>
      <c r="G20" s="53">
        <f>IF(ISNUMBER($E20),INDEX(ScaleGPA,SUMPRODUCT(--(ROUND(IF(RoundGrades="Yes",ROUND($E20,0),$E20),2)&lt;ScaleMin))+1),"")</f>
        <v/>
      </c>
    </row>
    <row r="21">
      <c r="B21" s="31">
        <f>IF(Summary!$B$17="","",Summary!$B$17)</f>
        <v/>
      </c>
      <c r="C21" s="32">
        <f>IF($B21="","",Summary!$C$17)</f>
        <v/>
      </c>
      <c r="D21" s="31">
        <f>IF($B21="","",IF(Summary!$D$17="","",Summary!$D$17))</f>
        <v/>
      </c>
      <c r="E21" s="33">
        <f>IF($B21="","",INDEX(Summary!$E$17:$I$17,MATCH($F$5,Summary!$E$5:$I$5,0)))</f>
        <v/>
      </c>
      <c r="F21" s="52">
        <f>IF(ISNUMBER($E21),INDEX(ScaleLetter,SUMPRODUCT(--(ROUND(IF(RoundGrades="Yes",ROUND($E21,0),$E21),2)&lt;ScaleMin))+1),"")</f>
        <v/>
      </c>
      <c r="G21" s="53">
        <f>IF(ISNUMBER($E21),INDEX(ScaleGPA,SUMPRODUCT(--(ROUND(IF(RoundGrades="Yes",ROUND($E21,0),$E21),2)&lt;ScaleMin))+1),"")</f>
        <v/>
      </c>
    </row>
    <row r="22">
      <c r="B22" s="31">
        <f>IF(Summary!$B$18="","",Summary!$B$18)</f>
        <v/>
      </c>
      <c r="C22" s="32">
        <f>IF($B22="","",Summary!$C$18)</f>
        <v/>
      </c>
      <c r="D22" s="31">
        <f>IF($B22="","",IF(Summary!$D$18="","",Summary!$D$18))</f>
        <v/>
      </c>
      <c r="E22" s="33">
        <f>IF($B22="","",INDEX(Summary!$E$18:$I$18,MATCH($F$5,Summary!$E$5:$I$5,0)))</f>
        <v/>
      </c>
      <c r="F22" s="52">
        <f>IF(ISNUMBER($E22),INDEX(ScaleLetter,SUMPRODUCT(--(ROUND(IF(RoundGrades="Yes",ROUND($E22,0),$E22),2)&lt;ScaleMin))+1),"")</f>
        <v/>
      </c>
      <c r="G22" s="53">
        <f>IF(ISNUMBER($E22),INDEX(ScaleGPA,SUMPRODUCT(--(ROUND(IF(RoundGrades="Yes",ROUND($E22,0),$E22),2)&lt;ScaleMin))+1),"")</f>
        <v/>
      </c>
    </row>
    <row r="23">
      <c r="B23" s="31">
        <f>IF(Summary!$B$19="","",Summary!$B$19)</f>
        <v/>
      </c>
      <c r="C23" s="32">
        <f>IF($B23="","",Summary!$C$19)</f>
        <v/>
      </c>
      <c r="D23" s="31">
        <f>IF($B23="","",IF(Summary!$D$19="","",Summary!$D$19))</f>
        <v/>
      </c>
      <c r="E23" s="33">
        <f>IF($B23="","",INDEX(Summary!$E$19:$I$19,MATCH($F$5,Summary!$E$5:$I$5,0)))</f>
        <v/>
      </c>
      <c r="F23" s="52">
        <f>IF(ISNUMBER($E23),INDEX(ScaleLetter,SUMPRODUCT(--(ROUND(IF(RoundGrades="Yes",ROUND($E23,0),$E23),2)&lt;ScaleMin))+1),"")</f>
        <v/>
      </c>
      <c r="G23" s="53">
        <f>IF(ISNUMBER($E23),INDEX(ScaleGPA,SUMPRODUCT(--(ROUND(IF(RoundGrades="Yes",ROUND($E23,0),$E23),2)&lt;ScaleMin))+1),"")</f>
        <v/>
      </c>
    </row>
    <row r="24">
      <c r="B24" s="31">
        <f>IF(Summary!$B$20="","",Summary!$B$20)</f>
        <v/>
      </c>
      <c r="C24" s="32">
        <f>IF($B24="","",Summary!$C$20)</f>
        <v/>
      </c>
      <c r="D24" s="31">
        <f>IF($B24="","",IF(Summary!$D$20="","",Summary!$D$20))</f>
        <v/>
      </c>
      <c r="E24" s="33">
        <f>IF($B24="","",INDEX(Summary!$E$20:$I$20,MATCH($F$5,Summary!$E$5:$I$5,0)))</f>
        <v/>
      </c>
      <c r="F24" s="52">
        <f>IF(ISNUMBER($E24),INDEX(ScaleLetter,SUMPRODUCT(--(ROUND(IF(RoundGrades="Yes",ROUND($E24,0),$E24),2)&lt;ScaleMin))+1),"")</f>
        <v/>
      </c>
      <c r="G24" s="53">
        <f>IF(ISNUMBER($E24),INDEX(ScaleGPA,SUMPRODUCT(--(ROUND(IF(RoundGrades="Yes",ROUND($E24,0),$E24),2)&lt;ScaleMin))+1),"")</f>
        <v/>
      </c>
    </row>
    <row r="25">
      <c r="B25" s="31">
        <f>IF(Summary!$B$21="","",Summary!$B$21)</f>
        <v/>
      </c>
      <c r="C25" s="32">
        <f>IF($B25="","",Summary!$C$21)</f>
        <v/>
      </c>
      <c r="D25" s="31">
        <f>IF($B25="","",IF(Summary!$D$21="","",Summary!$D$21))</f>
        <v/>
      </c>
      <c r="E25" s="33">
        <f>IF($B25="","",INDEX(Summary!$E$21:$I$21,MATCH($F$5,Summary!$E$5:$I$5,0)))</f>
        <v/>
      </c>
      <c r="F25" s="52">
        <f>IF(ISNUMBER($E25),INDEX(ScaleLetter,SUMPRODUCT(--(ROUND(IF(RoundGrades="Yes",ROUND($E25,0),$E25),2)&lt;ScaleMin))+1),"")</f>
        <v/>
      </c>
      <c r="G25" s="53">
        <f>IF(ISNUMBER($E25),INDEX(ScaleGPA,SUMPRODUCT(--(ROUND(IF(RoundGrades="Yes",ROUND($E25,0),$E25),2)&lt;ScaleMin))+1),"")</f>
        <v/>
      </c>
    </row>
    <row r="27">
      <c r="B27" s="54" t="inlineStr">
        <is>
          <t>TERM AVERAGE / TOTALS</t>
        </is>
      </c>
      <c r="C27" s="55">
        <f>SUM($C$11:$C$25)</f>
        <v/>
      </c>
      <c r="D27" s="56" t="n"/>
      <c r="E27" s="34">
        <f>IF(SUMPRODUCT(--($E$11:$E$25&lt;&gt;""),IF($C$11:$C$25="",0,$C$11:$C$25))=0,"",SUMPRODUCT(--($E$11:$E$25&lt;&gt;""),IF($C$11:$C$25="",0,$C$11:$C$25),IF($E$11:$E$25="",0,$E$11:$E$25))/SUMPRODUCT(--($E$11:$E$25&lt;&gt;""),IF($C$11:$C$25="",0,$C$11:$C$25)))</f>
        <v/>
      </c>
      <c r="F27" s="35">
        <f>IF(ISNUMBER($E$27),INDEX(ScaleLetter,SUMPRODUCT(--(ROUND(IF(RoundGrades="Yes",ROUND($E$27,0),$E$27),2)&lt;ScaleMin))+1),"")</f>
        <v/>
      </c>
      <c r="G27" s="34">
        <f>IF(SUMPRODUCT(--($G$11:$G$25&lt;&gt;""),IF($C$11:$C$25="",0,$C$11:$C$25))=0,"",SUMPRODUCT(--($G$11:$G$25&lt;&gt;""),IF($C$11:$C$25="",0,$C$11:$C$25),IF($G$11:$G$25="",0,$G$11:$G$25))/SUMPRODUCT(--($G$11:$G$25&lt;&gt;""),IF($C$11:$C$25="",0,$C$11:$C$25)))</f>
        <v/>
      </c>
    </row>
    <row r="30">
      <c r="B30" s="11" t="inlineStr">
        <is>
          <t>Comments</t>
        </is>
      </c>
    </row>
    <row r="31">
      <c r="B31" s="57" t="n"/>
      <c r="C31" s="104" t="n"/>
      <c r="D31" s="104" t="n"/>
      <c r="E31" s="104" t="n"/>
      <c r="F31" s="104" t="n"/>
      <c r="G31" s="105" t="n"/>
    </row>
    <row r="32">
      <c r="B32" s="106" t="n"/>
      <c r="G32" s="107" t="n"/>
    </row>
    <row r="33">
      <c r="B33" s="106" t="n"/>
      <c r="G33" s="107" t="n"/>
    </row>
    <row r="34">
      <c r="B34" s="108" t="n"/>
      <c r="C34" s="102" t="n"/>
      <c r="D34" s="102" t="n"/>
      <c r="E34" s="102" t="n"/>
      <c r="F34" s="102" t="n"/>
      <c r="G34" s="109" t="n"/>
    </row>
    <row r="37">
      <c r="B37" s="122" t="n"/>
      <c r="C37" s="102" t="n"/>
      <c r="D37" s="102" t="n"/>
      <c r="F37" s="122" t="n"/>
      <c r="G37" s="102" t="n"/>
    </row>
    <row r="38">
      <c r="B38" s="9" t="inlineStr">
        <is>
          <t>Parent / Teacher signature</t>
        </is>
      </c>
      <c r="F38" s="9" t="inlineStr">
        <is>
          <t>Date</t>
        </is>
      </c>
    </row>
  </sheetData>
  <mergeCells count="11">
    <mergeCell ref="B3:G3"/>
    <mergeCell ref="B2:G2"/>
    <mergeCell ref="F37:G37"/>
    <mergeCell ref="C6:D6"/>
    <mergeCell ref="C7:D7"/>
    <mergeCell ref="B37:D37"/>
    <mergeCell ref="F5:G5"/>
    <mergeCell ref="C5:D5"/>
    <mergeCell ref="B31:G34"/>
    <mergeCell ref="E6:G6"/>
    <mergeCell ref="C8:D8"/>
  </mergeCells>
  <dataValidations count="1">
    <dataValidation sqref="F5" showDropDown="0" showInputMessage="0" showErrorMessage="0" allowBlank="0" type="list">
      <formula1>=ReportTerms</formula1>
    </dataValidation>
  </dataValidations>
  <pageMargins left="0.75" right="0.75" top="1" bottom="1" header="0.5" footer="0.5"/>
  <pageSetup fitToHeight="1" fitToWidth="1"/>
</worksheet>
</file>

<file path=xl/worksheets/sheet5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9" customWidth="1" min="3" max="3"/>
    <col width="16" customWidth="1" min="4" max="4"/>
    <col width="78" customWidth="1" min="5" max="5"/>
    <col width="9" customWidth="1" min="6" max="6"/>
  </cols>
  <sheetData>
    <row r="1" ht="19" customHeight="1">
      <c r="B1" s="8" t="inlineStr">
        <is>
          <t xml:space="preserve">  COURSE LIST—titles, descriptions, and resources used</t>
        </is>
      </c>
    </row>
    <row r="2">
      <c r="B2" s="59">
        <f>"Student:   "&amp;IF(Student="","",Student)</f>
        <v/>
      </c>
      <c r="E2" s="25">
        <f>"School Year:   "&amp;IF(SchoolYear="","",SchoolYear)</f>
        <v/>
      </c>
    </row>
    <row r="4" ht="24" customHeight="1">
      <c r="B4" s="28" t="inlineStr">
        <is>
          <t>COURSE TITLE</t>
        </is>
      </c>
      <c r="C4" s="28" t="inlineStr">
        <is>
          <t>CREDITS</t>
        </is>
      </c>
      <c r="D4" s="28" t="inlineStr">
        <is>
          <t>SUBJECT</t>
        </is>
      </c>
      <c r="E4" s="28" t="inlineStr">
        <is>
          <t>DESCRIPTION &amp; RESOURCES USED</t>
        </is>
      </c>
      <c r="F4" s="28" t="inlineStr">
        <is>
          <t>GRADE</t>
        </is>
      </c>
    </row>
    <row r="5" ht="32" customHeight="1">
      <c r="B5" s="60">
        <f>IF('Course 1'!$B$2="","",'Course 1'!$B$2)</f>
        <v/>
      </c>
      <c r="C5" s="32">
        <f>IF($B5="","",'Course 1'!$F$2)</f>
        <v/>
      </c>
      <c r="D5" s="31">
        <f>IF($B5="","",IF('Course 1'!$H$2="","",'Course 1'!$H$2))</f>
        <v/>
      </c>
      <c r="E5" s="61">
        <f>IF($B5="","",'Course 1'!$B$3)</f>
        <v/>
      </c>
      <c r="F5" s="35">
        <f>IF($B5="","",Summary!$J$7)</f>
        <v/>
      </c>
    </row>
    <row r="6" ht="32" customHeight="1">
      <c r="B6" s="60">
        <f>IF('Course 2'!$B$2="","",'Course 2'!$B$2)</f>
        <v/>
      </c>
      <c r="C6" s="32">
        <f>IF($B6="","",'Course 2'!$F$2)</f>
        <v/>
      </c>
      <c r="D6" s="31">
        <f>IF($B6="","",IF('Course 2'!$H$2="","",'Course 2'!$H$2))</f>
        <v/>
      </c>
      <c r="E6" s="61">
        <f>IF($B6="","",'Course 2'!$B$3)</f>
        <v/>
      </c>
      <c r="F6" s="35">
        <f>IF($B6="","",Summary!$J$8)</f>
        <v/>
      </c>
    </row>
    <row r="7" ht="32" customHeight="1">
      <c r="B7" s="60">
        <f>IF('Course 3'!$B$2="","",'Course 3'!$B$2)</f>
        <v/>
      </c>
      <c r="C7" s="32">
        <f>IF($B7="","",'Course 3'!$F$2)</f>
        <v/>
      </c>
      <c r="D7" s="31">
        <f>IF($B7="","",IF('Course 3'!$H$2="","",'Course 3'!$H$2))</f>
        <v/>
      </c>
      <c r="E7" s="61">
        <f>IF($B7="","",'Course 3'!$B$3)</f>
        <v/>
      </c>
      <c r="F7" s="35">
        <f>IF($B7="","",Summary!$J$9)</f>
        <v/>
      </c>
    </row>
    <row r="8" ht="32" customHeight="1">
      <c r="B8" s="60">
        <f>IF('Course 4'!$B$2="","",'Course 4'!$B$2)</f>
        <v/>
      </c>
      <c r="C8" s="32">
        <f>IF($B8="","",'Course 4'!$F$2)</f>
        <v/>
      </c>
      <c r="D8" s="31">
        <f>IF($B8="","",IF('Course 4'!$H$2="","",'Course 4'!$H$2))</f>
        <v/>
      </c>
      <c r="E8" s="61">
        <f>IF($B8="","",'Course 4'!$B$3)</f>
        <v/>
      </c>
      <c r="F8" s="35">
        <f>IF($B8="","",Summary!$J$10)</f>
        <v/>
      </c>
    </row>
    <row r="9" ht="32" customHeight="1">
      <c r="B9" s="60">
        <f>IF('Course 5'!$B$2="","",'Course 5'!$B$2)</f>
        <v/>
      </c>
      <c r="C9" s="32">
        <f>IF($B9="","",'Course 5'!$F$2)</f>
        <v/>
      </c>
      <c r="D9" s="31">
        <f>IF($B9="","",IF('Course 5'!$H$2="","",'Course 5'!$H$2))</f>
        <v/>
      </c>
      <c r="E9" s="61">
        <f>IF($B9="","",'Course 5'!$B$3)</f>
        <v/>
      </c>
      <c r="F9" s="35">
        <f>IF($B9="","",Summary!$J$11)</f>
        <v/>
      </c>
    </row>
    <row r="10" ht="32" customHeight="1">
      <c r="B10" s="60">
        <f>IF('Course 6'!$B$2="","",'Course 6'!$B$2)</f>
        <v/>
      </c>
      <c r="C10" s="32">
        <f>IF($B10="","",'Course 6'!$F$2)</f>
        <v/>
      </c>
      <c r="D10" s="31">
        <f>IF($B10="","",IF('Course 6'!$H$2="","",'Course 6'!$H$2))</f>
        <v/>
      </c>
      <c r="E10" s="61">
        <f>IF($B10="","",'Course 6'!$B$3)</f>
        <v/>
      </c>
      <c r="F10" s="35">
        <f>IF($B10="","",Summary!$J$12)</f>
        <v/>
      </c>
    </row>
    <row r="11" ht="32" customHeight="1">
      <c r="B11" s="60">
        <f>IF('Course 7'!$B$2="","",'Course 7'!$B$2)</f>
        <v/>
      </c>
      <c r="C11" s="32">
        <f>IF($B11="","",'Course 7'!$F$2)</f>
        <v/>
      </c>
      <c r="D11" s="31">
        <f>IF($B11="","",IF('Course 7'!$H$2="","",'Course 7'!$H$2))</f>
        <v/>
      </c>
      <c r="E11" s="61">
        <f>IF($B11="","",'Course 7'!$B$3)</f>
        <v/>
      </c>
      <c r="F11" s="35">
        <f>IF($B11="","",Summary!$J$13)</f>
        <v/>
      </c>
    </row>
    <row r="12" ht="32" customHeight="1">
      <c r="B12" s="60">
        <f>IF('Course 8'!$B$2="","",'Course 8'!$B$2)</f>
        <v/>
      </c>
      <c r="C12" s="32">
        <f>IF($B12="","",'Course 8'!$F$2)</f>
        <v/>
      </c>
      <c r="D12" s="31">
        <f>IF($B12="","",IF('Course 8'!$H$2="","",'Course 8'!$H$2))</f>
        <v/>
      </c>
      <c r="E12" s="61">
        <f>IF($B12="","",'Course 8'!$B$3)</f>
        <v/>
      </c>
      <c r="F12" s="35">
        <f>IF($B12="","",Summary!$J$14)</f>
        <v/>
      </c>
    </row>
    <row r="13" ht="32" customHeight="1">
      <c r="B13" s="60">
        <f>IF('Course 9'!$B$2="","",'Course 9'!$B$2)</f>
        <v/>
      </c>
      <c r="C13" s="32">
        <f>IF($B13="","",'Course 9'!$F$2)</f>
        <v/>
      </c>
      <c r="D13" s="31">
        <f>IF($B13="","",IF('Course 9'!$H$2="","",'Course 9'!$H$2))</f>
        <v/>
      </c>
      <c r="E13" s="61">
        <f>IF($B13="","",'Course 9'!$B$3)</f>
        <v/>
      </c>
      <c r="F13" s="35">
        <f>IF($B13="","",Summary!$J$15)</f>
        <v/>
      </c>
    </row>
    <row r="14" ht="32" customHeight="1">
      <c r="B14" s="60">
        <f>IF('Course 10'!$B$2="","",'Course 10'!$B$2)</f>
        <v/>
      </c>
      <c r="C14" s="32">
        <f>IF($B14="","",'Course 10'!$F$2)</f>
        <v/>
      </c>
      <c r="D14" s="31">
        <f>IF($B14="","",IF('Course 10'!$H$2="","",'Course 10'!$H$2))</f>
        <v/>
      </c>
      <c r="E14" s="61">
        <f>IF($B14="","",'Course 10'!$B$3)</f>
        <v/>
      </c>
      <c r="F14" s="35">
        <f>IF($B14="","",Summary!$J$16)</f>
        <v/>
      </c>
    </row>
    <row r="15" ht="32" customHeight="1">
      <c r="B15" s="60">
        <f>IF('Course 11'!$B$2="","",'Course 11'!$B$2)</f>
        <v/>
      </c>
      <c r="C15" s="32">
        <f>IF($B15="","",'Course 11'!$F$2)</f>
        <v/>
      </c>
      <c r="D15" s="31">
        <f>IF($B15="","",IF('Course 11'!$H$2="","",'Course 11'!$H$2))</f>
        <v/>
      </c>
      <c r="E15" s="61">
        <f>IF($B15="","",'Course 11'!$B$3)</f>
        <v/>
      </c>
      <c r="F15" s="35">
        <f>IF($B15="","",Summary!$J$17)</f>
        <v/>
      </c>
    </row>
    <row r="16" ht="32" customHeight="1">
      <c r="B16" s="60">
        <f>IF('Course 12'!$B$2="","",'Course 12'!$B$2)</f>
        <v/>
      </c>
      <c r="C16" s="32">
        <f>IF($B16="","",'Course 12'!$F$2)</f>
        <v/>
      </c>
      <c r="D16" s="31">
        <f>IF($B16="","",IF('Course 12'!$H$2="","",'Course 12'!$H$2))</f>
        <v/>
      </c>
      <c r="E16" s="61">
        <f>IF($B16="","",'Course 12'!$B$3)</f>
        <v/>
      </c>
      <c r="F16" s="35">
        <f>IF($B16="","",Summary!$J$18)</f>
        <v/>
      </c>
    </row>
    <row r="17" ht="32" customHeight="1">
      <c r="B17" s="60">
        <f>IF('Course 13'!$B$2="","",'Course 13'!$B$2)</f>
        <v/>
      </c>
      <c r="C17" s="32">
        <f>IF($B17="","",'Course 13'!$F$2)</f>
        <v/>
      </c>
      <c r="D17" s="31">
        <f>IF($B17="","",IF('Course 13'!$H$2="","",'Course 13'!$H$2))</f>
        <v/>
      </c>
      <c r="E17" s="61">
        <f>IF($B17="","",'Course 13'!$B$3)</f>
        <v/>
      </c>
      <c r="F17" s="35">
        <f>IF($B17="","",Summary!$J$19)</f>
        <v/>
      </c>
    </row>
    <row r="18" ht="32" customHeight="1">
      <c r="B18" s="60">
        <f>IF('Course 14'!$B$2="","",'Course 14'!$B$2)</f>
        <v/>
      </c>
      <c r="C18" s="32">
        <f>IF($B18="","",'Course 14'!$F$2)</f>
        <v/>
      </c>
      <c r="D18" s="31">
        <f>IF($B18="","",IF('Course 14'!$H$2="","",'Course 14'!$H$2))</f>
        <v/>
      </c>
      <c r="E18" s="61">
        <f>IF($B18="","",'Course 14'!$B$3)</f>
        <v/>
      </c>
      <c r="F18" s="35">
        <f>IF($B18="","",Summary!$J$20)</f>
        <v/>
      </c>
    </row>
    <row r="19" ht="32" customHeight="1">
      <c r="B19" s="60">
        <f>IF('Course 15'!$B$2="","",'Course 15'!$B$2)</f>
        <v/>
      </c>
      <c r="C19" s="32">
        <f>IF($B19="","",'Course 15'!$F$2)</f>
        <v/>
      </c>
      <c r="D19" s="31">
        <f>IF($B19="","",IF('Course 15'!$H$2="","",'Course 15'!$H$2))</f>
        <v/>
      </c>
      <c r="E19" s="61">
        <f>IF($B19="","",'Course 15'!$B$3)</f>
        <v/>
      </c>
      <c r="F19" s="35">
        <f>IF($B19="","",Summary!$J$21)</f>
        <v/>
      </c>
    </row>
    <row r="20">
      <c r="B20" s="11" t="inlineStr">
        <is>
          <t>TOTAL CREDITS</t>
        </is>
      </c>
      <c r="C20" s="55">
        <f>SUM($C$5:$C$19)</f>
        <v/>
      </c>
    </row>
  </sheetData>
  <mergeCells count="2">
    <mergeCell ref="B2:C2"/>
    <mergeCell ref="B1:F1"/>
  </mergeCells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tabColor rgb="00B45309"/>
    <outlinePr summaryBelow="1" summaryRight="1"/>
    <pageSetUpPr fitToPage="1"/>
  </sheetPr>
  <dimension ref="A1:M40"/>
  <sheetViews>
    <sheetView showGridLines="0" workbookViewId="0">
      <pane xSplit="1" ySplit="8" topLeftCell="B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3" customWidth="1" min="15" max="15"/>
    <col width="22" customWidth="1" min="16" max="16"/>
    <col width="11" customWidth="1" min="17" max="17"/>
  </cols>
  <sheetData>
    <row r="1" ht="19" customHeight="1">
      <c r="A1" s="8" t="inlineStr">
        <is>
          <t xml:space="preserve">  ATTENDANCE—days of instruction</t>
        </is>
      </c>
    </row>
    <row r="2">
      <c r="A2" s="25">
        <f>"Student:   "&amp;IF(Student="","",Student)</f>
        <v/>
      </c>
      <c r="F2" s="25">
        <f>"School Year:   "&amp;IF(SchoolYear="","",SchoolYear)</f>
        <v/>
      </c>
    </row>
    <row r="4">
      <c r="A4" s="9" t="inlineStr">
        <is>
          <t>Enter 1 for a full day, 0.5 for a half day, or S for a sick day (S is not counted). Weekends are shaded, and days that don't exist in a month are greyed out.</t>
        </is>
      </c>
    </row>
    <row r="5">
      <c r="B5" s="62" t="inlineStr">
        <is>
          <t>DAYS COMPLETED</t>
        </is>
      </c>
      <c r="C5" s="74" t="n"/>
      <c r="D5" s="62" t="inlineStr">
        <is>
          <t>DAYS REQUIRED</t>
        </is>
      </c>
      <c r="E5" s="74" t="n"/>
      <c r="F5" s="62" t="inlineStr">
        <is>
          <t>DAYS REMAINING</t>
        </is>
      </c>
      <c r="G5" s="74" t="n"/>
      <c r="H5" s="62" t="inlineStr">
        <is>
          <t>% OF REQUIRED</t>
        </is>
      </c>
      <c r="I5" s="74" t="n"/>
      <c r="J5" s="62" t="inlineStr">
        <is>
          <t>SICK DAYS</t>
        </is>
      </c>
      <c r="K5" s="74" t="n"/>
    </row>
    <row r="6" ht="20" customHeight="1">
      <c r="B6" s="63">
        <f>SUM(B9:M39)</f>
        <v/>
      </c>
      <c r="C6" s="74" t="n"/>
      <c r="D6" s="64">
        <f>ReqDays</f>
        <v/>
      </c>
      <c r="E6" s="74" t="n"/>
      <c r="F6" s="63">
        <f>MAX(0,ReqDays-SUM(B9:M39))</f>
        <v/>
      </c>
      <c r="G6" s="74" t="n"/>
      <c r="H6" s="65">
        <f>IF(ReqDays=0,"",SUM(B9:M39)/ReqDays)</f>
        <v/>
      </c>
      <c r="I6" s="74" t="n"/>
      <c r="J6" s="64">
        <f>COUNTIF(B9:M39,"S")</f>
        <v/>
      </c>
      <c r="K6" s="74" t="n"/>
    </row>
    <row r="7" hidden="1">
      <c r="B7" s="66">
        <f>DATE(StartYear,StartMonthNo+0,1)</f>
        <v/>
      </c>
      <c r="C7" s="66">
        <f>DATE(StartYear,StartMonthNo+1,1)</f>
        <v/>
      </c>
      <c r="D7" s="66">
        <f>DATE(StartYear,StartMonthNo+2,1)</f>
        <v/>
      </c>
      <c r="E7" s="66">
        <f>DATE(StartYear,StartMonthNo+3,1)</f>
        <v/>
      </c>
      <c r="F7" s="66">
        <f>DATE(StartYear,StartMonthNo+4,1)</f>
        <v/>
      </c>
      <c r="G7" s="66">
        <f>DATE(StartYear,StartMonthNo+5,1)</f>
        <v/>
      </c>
      <c r="H7" s="66">
        <f>DATE(StartYear,StartMonthNo+6,1)</f>
        <v/>
      </c>
      <c r="I7" s="66">
        <f>DATE(StartYear,StartMonthNo+7,1)</f>
        <v/>
      </c>
      <c r="J7" s="66">
        <f>DATE(StartYear,StartMonthNo+8,1)</f>
        <v/>
      </c>
      <c r="K7" s="66">
        <f>DATE(StartYear,StartMonthNo+9,1)</f>
        <v/>
      </c>
      <c r="L7" s="66">
        <f>DATE(StartYear,StartMonthNo+10,1)</f>
        <v/>
      </c>
      <c r="M7" s="66">
        <f>DATE(StartYear,StartMonthNo+11,1)</f>
        <v/>
      </c>
    </row>
    <row r="8" ht="28" customHeight="1">
      <c r="A8" s="67" t="inlineStr">
        <is>
          <t>DAY</t>
        </is>
      </c>
      <c r="B8" s="28">
        <f>TEXT(B$7,"mmm")&amp;CHAR(10)&amp;TEXT(B$7,"yyyy")</f>
        <v/>
      </c>
      <c r="C8" s="28">
        <f>TEXT(C$7,"mmm")&amp;CHAR(10)&amp;TEXT(C$7,"yyyy")</f>
        <v/>
      </c>
      <c r="D8" s="28">
        <f>TEXT(D$7,"mmm")&amp;CHAR(10)&amp;TEXT(D$7,"yyyy")</f>
        <v/>
      </c>
      <c r="E8" s="28">
        <f>TEXT(E$7,"mmm")&amp;CHAR(10)&amp;TEXT(E$7,"yyyy")</f>
        <v/>
      </c>
      <c r="F8" s="28">
        <f>TEXT(F$7,"mmm")&amp;CHAR(10)&amp;TEXT(F$7,"yyyy")</f>
        <v/>
      </c>
      <c r="G8" s="28">
        <f>TEXT(G$7,"mmm")&amp;CHAR(10)&amp;TEXT(G$7,"yyyy")</f>
        <v/>
      </c>
      <c r="H8" s="28">
        <f>TEXT(H$7,"mmm")&amp;CHAR(10)&amp;TEXT(H$7,"yyyy")</f>
        <v/>
      </c>
      <c r="I8" s="28">
        <f>TEXT(I$7,"mmm")&amp;CHAR(10)&amp;TEXT(I$7,"yyyy")</f>
        <v/>
      </c>
      <c r="J8" s="28">
        <f>TEXT(J$7,"mmm")&amp;CHAR(10)&amp;TEXT(J$7,"yyyy")</f>
        <v/>
      </c>
      <c r="K8" s="28">
        <f>TEXT(K$7,"mmm")&amp;CHAR(10)&amp;TEXT(K$7,"yyyy")</f>
        <v/>
      </c>
      <c r="L8" s="28">
        <f>TEXT(L$7,"mmm")&amp;CHAR(10)&amp;TEXT(L$7,"yyyy")</f>
        <v/>
      </c>
      <c r="M8" s="28">
        <f>TEXT(M$7,"mmm")&amp;CHAR(10)&amp;TEXT(M$7,"yyyy")</f>
        <v/>
      </c>
    </row>
    <row r="9" ht="15" customHeight="1">
      <c r="A9" s="68" t="n">
        <v>1</v>
      </c>
      <c r="B9" s="69" t="n"/>
      <c r="C9" s="69" t="n"/>
      <c r="D9" s="69" t="n"/>
      <c r="E9" s="69" t="n"/>
      <c r="F9" s="69" t="n"/>
      <c r="G9" s="69" t="n"/>
      <c r="H9" s="69" t="n"/>
      <c r="I9" s="69" t="n"/>
      <c r="J9" s="69" t="n"/>
      <c r="K9" s="69" t="n"/>
      <c r="L9" s="69" t="n"/>
      <c r="M9" s="69" t="n"/>
    </row>
    <row r="10" ht="15" customHeight="1">
      <c r="A10" s="68" t="n">
        <v>2</v>
      </c>
      <c r="B10" s="69" t="n"/>
      <c r="C10" s="69" t="n"/>
      <c r="D10" s="69" t="n"/>
      <c r="E10" s="69" t="n"/>
      <c r="F10" s="69" t="n"/>
      <c r="G10" s="69" t="n"/>
      <c r="H10" s="69" t="n"/>
      <c r="I10" s="69" t="n"/>
      <c r="J10" s="69" t="n"/>
      <c r="K10" s="69" t="n"/>
      <c r="L10" s="69" t="n"/>
      <c r="M10" s="69" t="n"/>
    </row>
    <row r="11" ht="15" customHeight="1">
      <c r="A11" s="68" t="n">
        <v>3</v>
      </c>
      <c r="B11" s="69" t="n"/>
      <c r="C11" s="69" t="n"/>
      <c r="D11" s="69" t="n"/>
      <c r="E11" s="69" t="n"/>
      <c r="F11" s="69" t="n"/>
      <c r="G11" s="69" t="n"/>
      <c r="H11" s="69" t="n"/>
      <c r="I11" s="69" t="n"/>
      <c r="J11" s="69" t="n"/>
      <c r="K11" s="69" t="n"/>
      <c r="L11" s="69" t="n"/>
      <c r="M11" s="69" t="n"/>
    </row>
    <row r="12" ht="15" customHeight="1">
      <c r="A12" s="68" t="n">
        <v>4</v>
      </c>
      <c r="B12" s="69" t="n"/>
      <c r="C12" s="69" t="n"/>
      <c r="D12" s="69" t="n"/>
      <c r="E12" s="69" t="n"/>
      <c r="F12" s="69" t="n"/>
      <c r="G12" s="69" t="n"/>
      <c r="H12" s="69" t="n"/>
      <c r="I12" s="69" t="n"/>
      <c r="J12" s="69" t="n"/>
      <c r="K12" s="69" t="n"/>
      <c r="L12" s="69" t="n"/>
      <c r="M12" s="69" t="n"/>
    </row>
    <row r="13" ht="15" customHeight="1">
      <c r="A13" s="68" t="n">
        <v>5</v>
      </c>
      <c r="B13" s="69" t="n"/>
      <c r="C13" s="69" t="n"/>
      <c r="D13" s="69" t="n"/>
      <c r="E13" s="69" t="n"/>
      <c r="F13" s="69" t="n"/>
      <c r="G13" s="69" t="n"/>
      <c r="H13" s="69" t="n"/>
      <c r="I13" s="69" t="n"/>
      <c r="J13" s="69" t="n"/>
      <c r="K13" s="69" t="n"/>
      <c r="L13" s="69" t="n"/>
      <c r="M13" s="69" t="n"/>
    </row>
    <row r="14" ht="15" customHeight="1">
      <c r="A14" s="68" t="n">
        <v>6</v>
      </c>
      <c r="B14" s="69" t="n"/>
      <c r="C14" s="69" t="n"/>
      <c r="D14" s="69" t="n"/>
      <c r="E14" s="69" t="n"/>
      <c r="F14" s="69" t="n"/>
      <c r="G14" s="69" t="n"/>
      <c r="H14" s="69" t="n"/>
      <c r="I14" s="69" t="n"/>
      <c r="J14" s="69" t="n"/>
      <c r="K14" s="69" t="n"/>
      <c r="L14" s="69" t="n"/>
      <c r="M14" s="69" t="n"/>
    </row>
    <row r="15" ht="15" customHeight="1">
      <c r="A15" s="68" t="n">
        <v>7</v>
      </c>
      <c r="B15" s="69" t="n"/>
      <c r="C15" s="69" t="n"/>
      <c r="D15" s="69" t="n"/>
      <c r="E15" s="69" t="n"/>
      <c r="F15" s="69" t="n"/>
      <c r="G15" s="69" t="n"/>
      <c r="H15" s="69" t="n"/>
      <c r="I15" s="69" t="n"/>
      <c r="J15" s="69" t="n"/>
      <c r="K15" s="69" t="n"/>
      <c r="L15" s="69" t="n"/>
      <c r="M15" s="69" t="n"/>
    </row>
    <row r="16" ht="15" customHeight="1">
      <c r="A16" s="68" t="n">
        <v>8</v>
      </c>
      <c r="B16" s="69" t="n"/>
      <c r="C16" s="69" t="n"/>
      <c r="D16" s="69" t="n"/>
      <c r="E16" s="69" t="n"/>
      <c r="F16" s="69" t="n"/>
      <c r="G16" s="69" t="n"/>
      <c r="H16" s="69" t="n"/>
      <c r="I16" s="69" t="n"/>
      <c r="J16" s="69" t="n"/>
      <c r="K16" s="69" t="n"/>
      <c r="L16" s="69" t="n"/>
      <c r="M16" s="69" t="n"/>
    </row>
    <row r="17" ht="15" customHeight="1">
      <c r="A17" s="68" t="n">
        <v>9</v>
      </c>
      <c r="B17" s="69" t="n"/>
      <c r="C17" s="69" t="n"/>
      <c r="D17" s="69" t="n"/>
      <c r="E17" s="69" t="n"/>
      <c r="F17" s="69" t="n"/>
      <c r="G17" s="69" t="n"/>
      <c r="H17" s="69" t="n"/>
      <c r="I17" s="69" t="n"/>
      <c r="J17" s="69" t="n"/>
      <c r="K17" s="69" t="n"/>
      <c r="L17" s="69" t="n"/>
      <c r="M17" s="69" t="n"/>
    </row>
    <row r="18" ht="15" customHeight="1">
      <c r="A18" s="68" t="n">
        <v>10</v>
      </c>
      <c r="B18" s="69" t="n"/>
      <c r="C18" s="69" t="n"/>
      <c r="D18" s="69" t="n"/>
      <c r="E18" s="69" t="n"/>
      <c r="F18" s="69" t="n"/>
      <c r="G18" s="69" t="n"/>
      <c r="H18" s="69" t="n"/>
      <c r="I18" s="69" t="n"/>
      <c r="J18" s="69" t="n"/>
      <c r="K18" s="69" t="n"/>
      <c r="L18" s="69" t="n"/>
      <c r="M18" s="69" t="n"/>
    </row>
    <row r="19" ht="15" customHeight="1">
      <c r="A19" s="68" t="n">
        <v>11</v>
      </c>
      <c r="B19" s="69" t="n"/>
      <c r="C19" s="69" t="n"/>
      <c r="D19" s="69" t="n"/>
      <c r="E19" s="69" t="n"/>
      <c r="F19" s="69" t="n"/>
      <c r="G19" s="69" t="n"/>
      <c r="H19" s="69" t="n"/>
      <c r="I19" s="69" t="n"/>
      <c r="J19" s="69" t="n"/>
      <c r="K19" s="69" t="n"/>
      <c r="L19" s="69" t="n"/>
      <c r="M19" s="69" t="n"/>
    </row>
    <row r="20" ht="15" customHeight="1">
      <c r="A20" s="68" t="n">
        <v>12</v>
      </c>
      <c r="B20" s="69" t="n"/>
      <c r="C20" s="69" t="n"/>
      <c r="D20" s="69" t="n"/>
      <c r="E20" s="69" t="n"/>
      <c r="F20" s="69" t="n"/>
      <c r="G20" s="69" t="n"/>
      <c r="H20" s="69" t="n"/>
      <c r="I20" s="69" t="n"/>
      <c r="J20" s="69" t="n"/>
      <c r="K20" s="69" t="n"/>
      <c r="L20" s="69" t="n"/>
      <c r="M20" s="69" t="n"/>
    </row>
    <row r="21" ht="15" customHeight="1">
      <c r="A21" s="68" t="n">
        <v>13</v>
      </c>
      <c r="B21" s="69" t="n"/>
      <c r="C21" s="69" t="n"/>
      <c r="D21" s="69" t="n"/>
      <c r="E21" s="69" t="n"/>
      <c r="F21" s="69" t="n"/>
      <c r="G21" s="69" t="n"/>
      <c r="H21" s="69" t="n"/>
      <c r="I21" s="69" t="n"/>
      <c r="J21" s="69" t="n"/>
      <c r="K21" s="69" t="n"/>
      <c r="L21" s="69" t="n"/>
      <c r="M21" s="69" t="n"/>
    </row>
    <row r="22" ht="15" customHeight="1">
      <c r="A22" s="68" t="n">
        <v>14</v>
      </c>
      <c r="B22" s="69" t="n"/>
      <c r="C22" s="69" t="n"/>
      <c r="D22" s="69" t="n"/>
      <c r="E22" s="69" t="n"/>
      <c r="F22" s="69" t="n"/>
      <c r="G22" s="69" t="n"/>
      <c r="H22" s="69" t="n"/>
      <c r="I22" s="69" t="n"/>
      <c r="J22" s="69" t="n"/>
      <c r="K22" s="69" t="n"/>
      <c r="L22" s="69" t="n"/>
      <c r="M22" s="69" t="n"/>
    </row>
    <row r="23" ht="15" customHeight="1">
      <c r="A23" s="68" t="n">
        <v>15</v>
      </c>
      <c r="B23" s="69" t="n"/>
      <c r="C23" s="69" t="n"/>
      <c r="D23" s="69" t="n"/>
      <c r="E23" s="69" t="n"/>
      <c r="F23" s="69" t="n"/>
      <c r="G23" s="69" t="n"/>
      <c r="H23" s="69" t="n"/>
      <c r="I23" s="69" t="n"/>
      <c r="J23" s="69" t="n"/>
      <c r="K23" s="69" t="n"/>
      <c r="L23" s="69" t="n"/>
      <c r="M23" s="69" t="n"/>
    </row>
    <row r="24" ht="15" customHeight="1">
      <c r="A24" s="68" t="n">
        <v>16</v>
      </c>
      <c r="B24" s="69" t="n"/>
      <c r="C24" s="69" t="n"/>
      <c r="D24" s="69" t="n"/>
      <c r="E24" s="69" t="n"/>
      <c r="F24" s="69" t="n"/>
      <c r="G24" s="69" t="n"/>
      <c r="H24" s="69" t="n"/>
      <c r="I24" s="69" t="n"/>
      <c r="J24" s="69" t="n"/>
      <c r="K24" s="69" t="n"/>
      <c r="L24" s="69" t="n"/>
      <c r="M24" s="69" t="n"/>
    </row>
    <row r="25" ht="15" customHeight="1">
      <c r="A25" s="68" t="n">
        <v>17</v>
      </c>
      <c r="B25" s="69" t="n"/>
      <c r="C25" s="69" t="n"/>
      <c r="D25" s="69" t="n"/>
      <c r="E25" s="69" t="n"/>
      <c r="F25" s="69" t="n"/>
      <c r="G25" s="69" t="n"/>
      <c r="H25" s="69" t="n"/>
      <c r="I25" s="69" t="n"/>
      <c r="J25" s="69" t="n"/>
      <c r="K25" s="69" t="n"/>
      <c r="L25" s="69" t="n"/>
      <c r="M25" s="69" t="n"/>
    </row>
    <row r="26" ht="15" customHeight="1">
      <c r="A26" s="68" t="n">
        <v>18</v>
      </c>
      <c r="B26" s="69" t="n"/>
      <c r="C26" s="69" t="n"/>
      <c r="D26" s="69" t="n"/>
      <c r="E26" s="69" t="n"/>
      <c r="F26" s="69" t="n"/>
      <c r="G26" s="69" t="n"/>
      <c r="H26" s="69" t="n"/>
      <c r="I26" s="69" t="n"/>
      <c r="J26" s="69" t="n"/>
      <c r="K26" s="69" t="n"/>
      <c r="L26" s="69" t="n"/>
      <c r="M26" s="69" t="n"/>
    </row>
    <row r="27" ht="15" customHeight="1">
      <c r="A27" s="68" t="n">
        <v>19</v>
      </c>
      <c r="B27" s="69" t="n"/>
      <c r="C27" s="69" t="n"/>
      <c r="D27" s="69" t="n"/>
      <c r="E27" s="69" t="n"/>
      <c r="F27" s="69" t="n"/>
      <c r="G27" s="69" t="n"/>
      <c r="H27" s="69" t="n"/>
      <c r="I27" s="69" t="n"/>
      <c r="J27" s="69" t="n"/>
      <c r="K27" s="69" t="n"/>
      <c r="L27" s="69" t="n"/>
      <c r="M27" s="69" t="n"/>
    </row>
    <row r="28" ht="15" customHeight="1">
      <c r="A28" s="68" t="n">
        <v>20</v>
      </c>
      <c r="B28" s="69" t="n"/>
      <c r="C28" s="69" t="n"/>
      <c r="D28" s="69" t="n"/>
      <c r="E28" s="69" t="n"/>
      <c r="F28" s="69" t="n"/>
      <c r="G28" s="69" t="n"/>
      <c r="H28" s="69" t="n"/>
      <c r="I28" s="69" t="n"/>
      <c r="J28" s="69" t="n"/>
      <c r="K28" s="69" t="n"/>
      <c r="L28" s="69" t="n"/>
      <c r="M28" s="69" t="n"/>
    </row>
    <row r="29" ht="15" customHeight="1">
      <c r="A29" s="68" t="n">
        <v>21</v>
      </c>
      <c r="B29" s="69" t="n"/>
      <c r="C29" s="69" t="n"/>
      <c r="D29" s="69" t="n"/>
      <c r="E29" s="69" t="n"/>
      <c r="F29" s="69" t="n"/>
      <c r="G29" s="69" t="n"/>
      <c r="H29" s="69" t="n"/>
      <c r="I29" s="69" t="n"/>
      <c r="J29" s="69" t="n"/>
      <c r="K29" s="69" t="n"/>
      <c r="L29" s="69" t="n"/>
      <c r="M29" s="69" t="n"/>
    </row>
    <row r="30" ht="15" customHeight="1">
      <c r="A30" s="68" t="n">
        <v>22</v>
      </c>
      <c r="B30" s="69" t="n"/>
      <c r="C30" s="69" t="n"/>
      <c r="D30" s="69" t="n"/>
      <c r="E30" s="69" t="n"/>
      <c r="F30" s="69" t="n"/>
      <c r="G30" s="69" t="n"/>
      <c r="H30" s="69" t="n"/>
      <c r="I30" s="69" t="n"/>
      <c r="J30" s="69" t="n"/>
      <c r="K30" s="69" t="n"/>
      <c r="L30" s="69" t="n"/>
      <c r="M30" s="69" t="n"/>
    </row>
    <row r="31" ht="15" customHeight="1">
      <c r="A31" s="68" t="n">
        <v>23</v>
      </c>
      <c r="B31" s="69" t="n"/>
      <c r="C31" s="69" t="n"/>
      <c r="D31" s="69" t="n"/>
      <c r="E31" s="69" t="n"/>
      <c r="F31" s="69" t="n"/>
      <c r="G31" s="69" t="n"/>
      <c r="H31" s="69" t="n"/>
      <c r="I31" s="69" t="n"/>
      <c r="J31" s="69" t="n"/>
      <c r="K31" s="69" t="n"/>
      <c r="L31" s="69" t="n"/>
      <c r="M31" s="69" t="n"/>
    </row>
    <row r="32" ht="15" customHeight="1">
      <c r="A32" s="68" t="n">
        <v>24</v>
      </c>
      <c r="B32" s="69" t="n"/>
      <c r="C32" s="69" t="n"/>
      <c r="D32" s="69" t="n"/>
      <c r="E32" s="69" t="n"/>
      <c r="F32" s="69" t="n"/>
      <c r="G32" s="69" t="n"/>
      <c r="H32" s="69" t="n"/>
      <c r="I32" s="69" t="n"/>
      <c r="J32" s="69" t="n"/>
      <c r="K32" s="69" t="n"/>
      <c r="L32" s="69" t="n"/>
      <c r="M32" s="69" t="n"/>
    </row>
    <row r="33" ht="15" customHeight="1">
      <c r="A33" s="68" t="n">
        <v>25</v>
      </c>
      <c r="B33" s="69" t="n"/>
      <c r="C33" s="69" t="n"/>
      <c r="D33" s="69" t="n"/>
      <c r="E33" s="69" t="n"/>
      <c r="F33" s="69" t="n"/>
      <c r="G33" s="69" t="n"/>
      <c r="H33" s="69" t="n"/>
      <c r="I33" s="69" t="n"/>
      <c r="J33" s="69" t="n"/>
      <c r="K33" s="69" t="n"/>
      <c r="L33" s="69" t="n"/>
      <c r="M33" s="69" t="n"/>
    </row>
    <row r="34" ht="15" customHeight="1">
      <c r="A34" s="68" t="n">
        <v>26</v>
      </c>
      <c r="B34" s="69" t="n"/>
      <c r="C34" s="69" t="n"/>
      <c r="D34" s="69" t="n"/>
      <c r="E34" s="69" t="n"/>
      <c r="F34" s="69" t="n"/>
      <c r="G34" s="69" t="n"/>
      <c r="H34" s="69" t="n"/>
      <c r="I34" s="69" t="n"/>
      <c r="J34" s="69" t="n"/>
      <c r="K34" s="69" t="n"/>
      <c r="L34" s="69" t="n"/>
      <c r="M34" s="69" t="n"/>
    </row>
    <row r="35" ht="15" customHeight="1">
      <c r="A35" s="68" t="n">
        <v>27</v>
      </c>
      <c r="B35" s="69" t="n"/>
      <c r="C35" s="69" t="n"/>
      <c r="D35" s="69" t="n"/>
      <c r="E35" s="69" t="n"/>
      <c r="F35" s="69" t="n"/>
      <c r="G35" s="69" t="n"/>
      <c r="H35" s="69" t="n"/>
      <c r="I35" s="69" t="n"/>
      <c r="J35" s="69" t="n"/>
      <c r="K35" s="69" t="n"/>
      <c r="L35" s="69" t="n"/>
      <c r="M35" s="69" t="n"/>
    </row>
    <row r="36" ht="15" customHeight="1">
      <c r="A36" s="68" t="n">
        <v>28</v>
      </c>
      <c r="B36" s="69" t="n"/>
      <c r="C36" s="69" t="n"/>
      <c r="D36" s="69" t="n"/>
      <c r="E36" s="69" t="n"/>
      <c r="F36" s="69" t="n"/>
      <c r="G36" s="69" t="n"/>
      <c r="H36" s="69" t="n"/>
      <c r="I36" s="69" t="n"/>
      <c r="J36" s="69" t="n"/>
      <c r="K36" s="69" t="n"/>
      <c r="L36" s="69" t="n"/>
      <c r="M36" s="69" t="n"/>
    </row>
    <row r="37" ht="15" customHeight="1">
      <c r="A37" s="68" t="n">
        <v>29</v>
      </c>
      <c r="B37" s="69" t="n"/>
      <c r="C37" s="69" t="n"/>
      <c r="D37" s="69" t="n"/>
      <c r="E37" s="69" t="n"/>
      <c r="F37" s="69" t="n"/>
      <c r="G37" s="69" t="n"/>
      <c r="H37" s="69" t="n"/>
      <c r="I37" s="69" t="n"/>
      <c r="J37" s="69" t="n"/>
      <c r="K37" s="69" t="n"/>
      <c r="L37" s="69" t="n"/>
      <c r="M37" s="69" t="n"/>
    </row>
    <row r="38" ht="15" customHeight="1">
      <c r="A38" s="68" t="n">
        <v>30</v>
      </c>
      <c r="B38" s="69" t="n"/>
      <c r="C38" s="69" t="n"/>
      <c r="D38" s="69" t="n"/>
      <c r="E38" s="69" t="n"/>
      <c r="F38" s="69" t="n"/>
      <c r="G38" s="69" t="n"/>
      <c r="H38" s="69" t="n"/>
      <c r="I38" s="69" t="n"/>
      <c r="J38" s="69" t="n"/>
      <c r="K38" s="69" t="n"/>
      <c r="L38" s="69" t="n"/>
      <c r="M38" s="69" t="n"/>
    </row>
    <row r="39" ht="15" customHeight="1">
      <c r="A39" s="68" t="n">
        <v>31</v>
      </c>
      <c r="B39" s="69" t="n"/>
      <c r="C39" s="69" t="n"/>
      <c r="D39" s="69" t="n"/>
      <c r="E39" s="69" t="n"/>
      <c r="F39" s="69" t="n"/>
      <c r="G39" s="69" t="n"/>
      <c r="H39" s="69" t="n"/>
      <c r="I39" s="69" t="n"/>
      <c r="J39" s="69" t="n"/>
      <c r="K39" s="69" t="n"/>
      <c r="L39" s="69" t="n"/>
      <c r="M39" s="69" t="n"/>
    </row>
    <row r="40">
      <c r="A40" s="70" t="inlineStr">
        <is>
          <t>TOTAL</t>
        </is>
      </c>
      <c r="B40" s="71">
        <f>SUM(B9:B39)</f>
        <v/>
      </c>
      <c r="C40" s="71">
        <f>SUM(C9:C39)</f>
        <v/>
      </c>
      <c r="D40" s="71">
        <f>SUM(D9:D39)</f>
        <v/>
      </c>
      <c r="E40" s="71">
        <f>SUM(E9:E39)</f>
        <v/>
      </c>
      <c r="F40" s="71">
        <f>SUM(F9:F39)</f>
        <v/>
      </c>
      <c r="G40" s="71">
        <f>SUM(G9:G39)</f>
        <v/>
      </c>
      <c r="H40" s="71">
        <f>SUM(H9:H39)</f>
        <v/>
      </c>
      <c r="I40" s="71">
        <f>SUM(I9:I39)</f>
        <v/>
      </c>
      <c r="J40" s="71">
        <f>SUM(J9:J39)</f>
        <v/>
      </c>
      <c r="K40" s="71">
        <f>SUM(K9:K39)</f>
        <v/>
      </c>
      <c r="L40" s="71">
        <f>SUM(L9:L39)</f>
        <v/>
      </c>
      <c r="M40" s="71">
        <f>SUM(M9:M39)</f>
        <v/>
      </c>
    </row>
  </sheetData>
  <mergeCells count="14">
    <mergeCell ref="D6:E6"/>
    <mergeCell ref="B6:C6"/>
    <mergeCell ref="A1:M1"/>
    <mergeCell ref="H6:I6"/>
    <mergeCell ref="A2:E2"/>
    <mergeCell ref="J5:K5"/>
    <mergeCell ref="J6:K6"/>
    <mergeCell ref="B5:C5"/>
    <mergeCell ref="F5:G5"/>
    <mergeCell ref="D5:E5"/>
    <mergeCell ref="A4:M4"/>
    <mergeCell ref="F6:G6"/>
    <mergeCell ref="H5:I5"/>
    <mergeCell ref="F2:J2"/>
  </mergeCells>
  <conditionalFormatting sqref="B9:M39">
    <cfRule type="expression" priority="1" dxfId="0" stopIfTrue="1">
      <formula>DAY(DATE(YEAR(B$7),MONTH(B$7),$A9))&lt;&gt;$A9</formula>
    </cfRule>
    <cfRule type="expression" priority="2" dxfId="1" stopIfTrue="0">
      <formula>WEEKDAY(DATE(YEAR(B$7),MONTH(B$7),$A9),2)&gt;5</formula>
    </cfRule>
    <cfRule type="expression" priority="3" dxfId="2" stopIfTrue="0">
      <formula>UPPER(B9)="S"</formula>
    </cfRule>
  </conditionalFormatting>
  <pageMargins left="0.75" right="0.75" top="1" bottom="1" header="0.5" footer="0.5"/>
  <pageSetup orientation="landscape" fitToHeight="1" fitToWidth="1"/>
</worksheet>
</file>

<file path=xl/worksheets/sheet7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2F6DB5"/>
    <outlinePr summaryBelow="1" summaryRight="1"/>
    <pageSetUpPr fitToPage="1"/>
  </sheetPr>
  <dimension ref="A1:AI1018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40" customWidth="1" min="8" max="8"/>
    <col width="2" customWidth="1" min="9" max="9"/>
    <col hidden="1" width="2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</cols>
  <sheetData>
    <row r="1">
      <c r="A1" s="11" t="inlineStr">
        <is>
          <t>Student</t>
        </is>
      </c>
      <c r="B1" s="110">
        <f>IF(Student="","▸ enter on Setup sheet",Student)</f>
        <v/>
      </c>
      <c r="C1" s="102" t="n"/>
      <c r="D1" s="109" t="n"/>
      <c r="E1" s="49" t="inlineStr">
        <is>
          <t>School Year</t>
        </is>
      </c>
      <c r="F1" s="110">
        <f>IF(SchoolYear="","▸ enter on Setup",SchoolYear)</f>
        <v/>
      </c>
      <c r="G1" s="102" t="n"/>
      <c r="H1" s="109" t="n"/>
    </row>
    <row r="2" ht="20" customHeight="1">
      <c r="A2" s="11" t="inlineStr">
        <is>
          <t>COURSE TITLE</t>
        </is>
      </c>
      <c r="B2" s="75" t="n"/>
      <c r="C2" s="73" t="n"/>
      <c r="D2" s="74" t="n"/>
      <c r="E2" s="49" t="inlineStr">
        <is>
          <t>Credits</t>
        </is>
      </c>
      <c r="F2" s="76" t="n">
        <v>1</v>
      </c>
      <c r="G2" s="49" t="inlineStr">
        <is>
          <t>Subject</t>
        </is>
      </c>
      <c r="H2" s="12" t="n"/>
    </row>
    <row r="3" ht="46" customHeight="1">
      <c r="A3" s="77" t="inlineStr">
        <is>
          <t>Description &amp;
resources used</t>
        </is>
      </c>
      <c r="B3" s="57" t="n"/>
      <c r="C3" s="73" t="n"/>
      <c r="D3" s="73" t="n"/>
      <c r="E3" s="73" t="n"/>
      <c r="F3" s="73" t="n"/>
      <c r="G3" s="73" t="n"/>
      <c r="H3" s="74" t="n"/>
    </row>
    <row r="4" ht="19" customHeight="1">
      <c r="A4" s="39" t="inlineStr">
        <is>
          <t xml:space="preserve">  GRADE CATEGORIES—rename them to fit this course; the weights should total 100</t>
        </is>
      </c>
    </row>
    <row r="5">
      <c r="A5" s="54" t="inlineStr">
        <is>
          <t>CATEGORY</t>
        </is>
      </c>
      <c r="C5" s="78" t="inlineStr">
        <is>
          <t>Daily Work</t>
        </is>
      </c>
      <c r="D5" s="78" t="inlineStr">
        <is>
          <t>Quizzes</t>
        </is>
      </c>
      <c r="E5" s="78" t="inlineStr">
        <is>
          <t>Tests</t>
        </is>
      </c>
      <c r="F5" s="78" t="inlineStr">
        <is>
          <t>Projects</t>
        </is>
      </c>
      <c r="G5" s="78" t="inlineStr">
        <is>
          <t>Other</t>
        </is>
      </c>
      <c r="H5" s="16" t="inlineStr">
        <is>
          <t>TOTAL</t>
        </is>
      </c>
    </row>
    <row r="6">
      <c r="A6" s="54" t="inlineStr">
        <is>
          <t>Weight  %</t>
        </is>
      </c>
      <c r="C6" s="18" t="n">
        <v>40</v>
      </c>
      <c r="D6" s="18" t="n">
        <v>20</v>
      </c>
      <c r="E6" s="18" t="n">
        <v>30</v>
      </c>
      <c r="F6" s="18" t="n">
        <v>10</v>
      </c>
      <c r="G6" s="18" t="n">
        <v>0</v>
      </c>
      <c r="H6" s="111">
        <f>SUM($C$6:$G$6)</f>
        <v/>
      </c>
    </row>
    <row r="7">
      <c r="A7" s="54" t="inlineStr">
        <is>
          <t>Drop lowest</t>
        </is>
      </c>
      <c r="B7" s="9" t="inlineStr">
        <is>
          <t>(per term)</t>
        </is>
      </c>
      <c r="C7" s="20" t="n">
        <v>0</v>
      </c>
      <c r="D7" s="20" t="n">
        <v>0</v>
      </c>
      <c r="E7" s="20" t="n">
        <v>0</v>
      </c>
      <c r="F7" s="20" t="n">
        <v>0</v>
      </c>
      <c r="G7" s="20" t="n">
        <v>0</v>
      </c>
    </row>
    <row r="8">
      <c r="A8" s="112">
        <f>IF(SUM($C$6:$G$6)=0,"Every weight is 0—all categories that have grades are being counted equally.",IF(ABS(SUM($C$6:$G$6)-100)&gt;0.0001,"Heads up: your weights add up to "&amp;SUM($C$6:$G$6)&amp;"%, not 100%. The grade below still works (weights are scaled), but round numbers are easier to explain.",""))</f>
        <v/>
      </c>
    </row>
    <row r="9">
      <c r="A9" s="67" t="inlineStr">
        <is>
          <t>TERM</t>
        </is>
      </c>
      <c r="B9" s="67" t="inlineStr">
        <is>
          <t>AVERAGE %</t>
        </is>
      </c>
      <c r="C9" s="67" t="inlineStr">
        <is>
          <t>LETTER</t>
        </is>
      </c>
      <c r="D9" s="67" t="inlineStr">
        <is>
          <t>GPA</t>
        </is>
      </c>
      <c r="E9" s="67" t="inlineStr">
        <is>
          <t>BONUS PTS</t>
        </is>
      </c>
      <c r="F9" s="67" t="inlineStr">
        <is>
          <t># GRADES</t>
        </is>
      </c>
      <c r="G9" s="81" t="n"/>
    </row>
    <row r="10">
      <c r="A10" s="54">
        <f>INDEX(TermLabels,1)</f>
        <v/>
      </c>
      <c r="B10" s="82">
        <f>IF($A10="","",IF(SUMPRODUCT(IF(SUM($C$6:$G$6)=0,1,$C$6:$G$6)*$AE10:$AI10)=0,"",SUMPRODUCT(IF(SUM($C$6:$G$6)=0,1,$C$6:$G$6)*$AE10:$AI10*$Z10:$AD10)/SUMPRODUCT(IF(SUM($C$6:$G$6)=0,1,$C$6:$G$6)*$AE10:$AI10)+IF($E10="",0,$E10)))</f>
        <v/>
      </c>
      <c r="C10" s="83">
        <f>IF(ISNUMBER($B10),INDEX(ScaleLetter,SUMPRODUCT(--(ROUND(IF(RoundGrades="Yes",ROUND($B10,0),$B10),2)&lt;ScaleMin))+1),"")</f>
        <v/>
      </c>
      <c r="D10" s="113">
        <f>IF(ISNUMBER($B10),TEXT(INDEX(ScaleGPA,SUMPRODUCT(--(ROUND(IF(RoundGrades="Yes",ROUND($B10,0),$B10),2)&lt;ScaleMin))+1),"0.00"),"")</f>
        <v/>
      </c>
      <c r="E10" s="18" t="n"/>
      <c r="F10" s="114">
        <f>IF(SUM($K10:$O10)=0,"",SUM($K10:$O10))</f>
        <v/>
      </c>
      <c r="K10">
        <f>SUMPRODUCT((IF(TermCount=1,1,--($B$19:$B$1018=$A10)))*--ISNUMBER(C$19:C$1018))</f>
        <v/>
      </c>
      <c r="L10">
        <f>SUMPRODUCT((IF(TermCount=1,1,--($B$19:$B$1018=$A10)))*--ISNUMBER(D$19:D$1018))</f>
        <v/>
      </c>
      <c r="M10">
        <f>SUMPRODUCT((IF(TermCount=1,1,--($B$19:$B$1018=$A10)))*--ISNUMBER(E$19:E$1018))</f>
        <v/>
      </c>
      <c r="N10">
        <f>SUMPRODUCT((IF(TermCount=1,1,--($B$19:$B$1018=$A10)))*--ISNUMBER(F$19:F$1018))</f>
        <v/>
      </c>
      <c r="O10">
        <f>SUMPRODUCT((IF(TermCount=1,1,--($B$19:$B$1018=$A10)))*--ISNUMBER(G$19:G$1018))</f>
        <v/>
      </c>
      <c r="P10">
        <f>SUMPRODUCT((IF(TermCount=1,1,--($B$19:$B$1018=$A10)))*IF(ISNUMBER(C$19:C$1018),C$19:C$1018,0))</f>
        <v/>
      </c>
      <c r="Q10">
        <f>SUMPRODUCT((IF(TermCount=1,1,--($B$19:$B$1018=$A10)))*IF(ISNUMBER(D$19:D$1018),D$19:D$1018,0))</f>
        <v/>
      </c>
      <c r="R10">
        <f>SUMPRODUCT((IF(TermCount=1,1,--($B$19:$B$1018=$A10)))*IF(ISNUMBER(E$19:E$1018),E$19:E$1018,0))</f>
        <v/>
      </c>
      <c r="S10">
        <f>SUMPRODUCT((IF(TermCount=1,1,--($B$19:$B$1018=$A10)))*IF(ISNUMBER(F$19:F$1018),F$19:F$1018,0))</f>
        <v/>
      </c>
      <c r="T10">
        <f>SUMPRODUCT((IF(TermCount=1,1,--($B$19:$B$1018=$A10)))*IF(ISNUMBER(G$19:G$1018),G$19:G$1018,0))</f>
        <v/>
      </c>
      <c r="U10">
        <f>IF(MAX(0,MIN(C$7,K10-1))=0,0,IF(MAX(0,MIN(C$7,K10-1))&gt;=1,SUMPRODUCT(SMALL(IF((IF(TermCount=1,1,--($B$19:$B$1018=$A10)))*ISNUMBER(C$19:C$1018),C$19:C$1018,10^9),1)),0)+IF(MAX(0,MIN(C$7,K10-1))&gt;=2,SUMPRODUCT(SMALL(IF((IF(TermCount=1,1,--($B$19:$B$1018=$A10)))*ISNUMBER(C$19:C$1018),C$19:C$1018,10^9),2)),0)+IF(MAX(0,MIN(C$7,K10-1))&gt;=3,SUMPRODUCT(SMALL(IF((IF(TermCount=1,1,--($B$19:$B$1018=$A10)))*ISNUMBER(C$19:C$1018),C$19:C$1018,10^9),3)),0))</f>
        <v/>
      </c>
      <c r="V10">
        <f>IF(MAX(0,MIN(D$7,L10-1))=0,0,IF(MAX(0,MIN(D$7,L10-1))&gt;=1,SUMPRODUCT(SMALL(IF((IF(TermCount=1,1,--($B$19:$B$1018=$A10)))*ISNUMBER(D$19:D$1018),D$19:D$1018,10^9),1)),0)+IF(MAX(0,MIN(D$7,L10-1))&gt;=2,SUMPRODUCT(SMALL(IF((IF(TermCount=1,1,--($B$19:$B$1018=$A10)))*ISNUMBER(D$19:D$1018),D$19:D$1018,10^9),2)),0)+IF(MAX(0,MIN(D$7,L10-1))&gt;=3,SUMPRODUCT(SMALL(IF((IF(TermCount=1,1,--($B$19:$B$1018=$A10)))*ISNUMBER(D$19:D$1018),D$19:D$1018,10^9),3)),0))</f>
        <v/>
      </c>
      <c r="W10">
        <f>IF(MAX(0,MIN(E$7,M10-1))=0,0,IF(MAX(0,MIN(E$7,M10-1))&gt;=1,SUMPRODUCT(SMALL(IF((IF(TermCount=1,1,--($B$19:$B$1018=$A10)))*ISNUMBER(E$19:E$1018),E$19:E$1018,10^9),1)),0)+IF(MAX(0,MIN(E$7,M10-1))&gt;=2,SUMPRODUCT(SMALL(IF((IF(TermCount=1,1,--($B$19:$B$1018=$A10)))*ISNUMBER(E$19:E$1018),E$19:E$1018,10^9),2)),0)+IF(MAX(0,MIN(E$7,M10-1))&gt;=3,SUMPRODUCT(SMALL(IF((IF(TermCount=1,1,--($B$19:$B$1018=$A10)))*ISNUMBER(E$19:E$1018),E$19:E$1018,10^9),3)),0))</f>
        <v/>
      </c>
      <c r="X10">
        <f>IF(MAX(0,MIN(F$7,N10-1))=0,0,IF(MAX(0,MIN(F$7,N10-1))&gt;=1,SUMPRODUCT(SMALL(IF((IF(TermCount=1,1,--($B$19:$B$1018=$A10)))*ISNUMBER(F$19:F$1018),F$19:F$1018,10^9),1)),0)+IF(MAX(0,MIN(F$7,N10-1))&gt;=2,SUMPRODUCT(SMALL(IF((IF(TermCount=1,1,--($B$19:$B$1018=$A10)))*ISNUMBER(F$19:F$1018),F$19:F$1018,10^9),2)),0)+IF(MAX(0,MIN(F$7,N10-1))&gt;=3,SUMPRODUCT(SMALL(IF((IF(TermCount=1,1,--($B$19:$B$1018=$A10)))*ISNUMBER(F$19:F$1018),F$19:F$1018,10^9),3)),0))</f>
        <v/>
      </c>
      <c r="Y10">
        <f>IF(MAX(0,MIN(G$7,O10-1))=0,0,IF(MAX(0,MIN(G$7,O10-1))&gt;=1,SUMPRODUCT(SMALL(IF((IF(TermCount=1,1,--($B$19:$B$1018=$A10)))*ISNUMBER(G$19:G$1018),G$19:G$1018,10^9),1)),0)+IF(MAX(0,MIN(G$7,O10-1))&gt;=2,SUMPRODUCT(SMALL(IF((IF(TermCount=1,1,--($B$19:$B$1018=$A10)))*ISNUMBER(G$19:G$1018),G$19:G$1018,10^9),2)),0)+IF(MAX(0,MIN(G$7,O10-1))&gt;=3,SUMPRODUCT(SMALL(IF((IF(TermCount=1,1,--($B$19:$B$1018=$A10)))*ISNUMBER(G$19:G$1018),G$19:G$1018,10^9),3)),0))</f>
        <v/>
      </c>
      <c r="Z10">
        <f>IF(K10-MAX(0,MIN(C$7,K10-1))&lt;=0,0,(P10-U10)/(K10-MAX(0,MIN(C$7,K10-1))))</f>
        <v/>
      </c>
      <c r="AA10">
        <f>IF(L10-MAX(0,MIN(D$7,L10-1))&lt;=0,0,(Q10-V10)/(L10-MAX(0,MIN(D$7,L10-1))))</f>
        <v/>
      </c>
      <c r="AB10">
        <f>IF(M10-MAX(0,MIN(E$7,M10-1))&lt;=0,0,(R10-W10)/(M10-MAX(0,MIN(E$7,M10-1))))</f>
        <v/>
      </c>
      <c r="AC10">
        <f>IF(N10-MAX(0,MIN(F$7,N10-1))&lt;=0,0,(S10-X10)/(N10-MAX(0,MIN(F$7,N10-1))))</f>
        <v/>
      </c>
      <c r="AD10">
        <f>IF(O10-MAX(0,MIN(G$7,O10-1))&lt;=0,0,(T10-Y10)/(O10-MAX(0,MIN(G$7,O10-1))))</f>
        <v/>
      </c>
      <c r="AE10">
        <f>IF(K10&gt;0,1,0)</f>
        <v/>
      </c>
      <c r="AF10">
        <f>IF(L10&gt;0,1,0)</f>
        <v/>
      </c>
      <c r="AG10">
        <f>IF(M10&gt;0,1,0)</f>
        <v/>
      </c>
      <c r="AH10">
        <f>IF(N10&gt;0,1,0)</f>
        <v/>
      </c>
      <c r="AI10">
        <f>IF(O10&gt;0,1,0)</f>
        <v/>
      </c>
    </row>
    <row r="11">
      <c r="A11" s="54">
        <f>INDEX(TermLabels,2)</f>
        <v/>
      </c>
      <c r="B11" s="82">
        <f>IF($A11="","",IF(SUMPRODUCT(IF(SUM($C$6:$G$6)=0,1,$C$6:$G$6)*$AE11:$AI11)=0,"",SUMPRODUCT(IF(SUM($C$6:$G$6)=0,1,$C$6:$G$6)*$AE11:$AI11*$Z11:$AD11)/SUMPRODUCT(IF(SUM($C$6:$G$6)=0,1,$C$6:$G$6)*$AE11:$AI11)+IF($E11="",0,$E11)))</f>
        <v/>
      </c>
      <c r="C11" s="83">
        <f>IF(ISNUMBER($B11),INDEX(ScaleLetter,SUMPRODUCT(--(ROUND(IF(RoundGrades="Yes",ROUND($B11,0),$B11),2)&lt;ScaleMin))+1),"")</f>
        <v/>
      </c>
      <c r="D11" s="113">
        <f>IF(ISNUMBER($B11),TEXT(INDEX(ScaleGPA,SUMPRODUCT(--(ROUND(IF(RoundGrades="Yes",ROUND($B11,0),$B11),2)&lt;ScaleMin))+1),"0.00"),"")</f>
        <v/>
      </c>
      <c r="E11" s="18" t="n"/>
      <c r="F11" s="114">
        <f>IF(SUM($K11:$O11)=0,"",SUM($K11:$O11))</f>
        <v/>
      </c>
      <c r="K11">
        <f>SUMPRODUCT((IF(TermCount=1,1,--($B$19:$B$1018=$A11)))*--ISNUMBER(C$19:C$1018))</f>
        <v/>
      </c>
      <c r="L11">
        <f>SUMPRODUCT((IF(TermCount=1,1,--($B$19:$B$1018=$A11)))*--ISNUMBER(D$19:D$1018))</f>
        <v/>
      </c>
      <c r="M11">
        <f>SUMPRODUCT((IF(TermCount=1,1,--($B$19:$B$1018=$A11)))*--ISNUMBER(E$19:E$1018))</f>
        <v/>
      </c>
      <c r="N11">
        <f>SUMPRODUCT((IF(TermCount=1,1,--($B$19:$B$1018=$A11)))*--ISNUMBER(F$19:F$1018))</f>
        <v/>
      </c>
      <c r="O11">
        <f>SUMPRODUCT((IF(TermCount=1,1,--($B$19:$B$1018=$A11)))*--ISNUMBER(G$19:G$1018))</f>
        <v/>
      </c>
      <c r="P11">
        <f>SUMPRODUCT((IF(TermCount=1,1,--($B$19:$B$1018=$A11)))*IF(ISNUMBER(C$19:C$1018),C$19:C$1018,0))</f>
        <v/>
      </c>
      <c r="Q11">
        <f>SUMPRODUCT((IF(TermCount=1,1,--($B$19:$B$1018=$A11)))*IF(ISNUMBER(D$19:D$1018),D$19:D$1018,0))</f>
        <v/>
      </c>
      <c r="R11">
        <f>SUMPRODUCT((IF(TermCount=1,1,--($B$19:$B$1018=$A11)))*IF(ISNUMBER(E$19:E$1018),E$19:E$1018,0))</f>
        <v/>
      </c>
      <c r="S11">
        <f>SUMPRODUCT((IF(TermCount=1,1,--($B$19:$B$1018=$A11)))*IF(ISNUMBER(F$19:F$1018),F$19:F$1018,0))</f>
        <v/>
      </c>
      <c r="T11">
        <f>SUMPRODUCT((IF(TermCount=1,1,--($B$19:$B$1018=$A11)))*IF(ISNUMBER(G$19:G$1018),G$19:G$1018,0))</f>
        <v/>
      </c>
      <c r="U11">
        <f>IF(MAX(0,MIN(C$7,K11-1))=0,0,IF(MAX(0,MIN(C$7,K11-1))&gt;=1,SUMPRODUCT(SMALL(IF((IF(TermCount=1,1,--($B$19:$B$1018=$A11)))*ISNUMBER(C$19:C$1018),C$19:C$1018,10^9),1)),0)+IF(MAX(0,MIN(C$7,K11-1))&gt;=2,SUMPRODUCT(SMALL(IF((IF(TermCount=1,1,--($B$19:$B$1018=$A11)))*ISNUMBER(C$19:C$1018),C$19:C$1018,10^9),2)),0)+IF(MAX(0,MIN(C$7,K11-1))&gt;=3,SUMPRODUCT(SMALL(IF((IF(TermCount=1,1,--($B$19:$B$1018=$A11)))*ISNUMBER(C$19:C$1018),C$19:C$1018,10^9),3)),0))</f>
        <v/>
      </c>
      <c r="V11">
        <f>IF(MAX(0,MIN(D$7,L11-1))=0,0,IF(MAX(0,MIN(D$7,L11-1))&gt;=1,SUMPRODUCT(SMALL(IF((IF(TermCount=1,1,--($B$19:$B$1018=$A11)))*ISNUMBER(D$19:D$1018),D$19:D$1018,10^9),1)),0)+IF(MAX(0,MIN(D$7,L11-1))&gt;=2,SUMPRODUCT(SMALL(IF((IF(TermCount=1,1,--($B$19:$B$1018=$A11)))*ISNUMBER(D$19:D$1018),D$19:D$1018,10^9),2)),0)+IF(MAX(0,MIN(D$7,L11-1))&gt;=3,SUMPRODUCT(SMALL(IF((IF(TermCount=1,1,--($B$19:$B$1018=$A11)))*ISNUMBER(D$19:D$1018),D$19:D$1018,10^9),3)),0))</f>
        <v/>
      </c>
      <c r="W11">
        <f>IF(MAX(0,MIN(E$7,M11-1))=0,0,IF(MAX(0,MIN(E$7,M11-1))&gt;=1,SUMPRODUCT(SMALL(IF((IF(TermCount=1,1,--($B$19:$B$1018=$A11)))*ISNUMBER(E$19:E$1018),E$19:E$1018,10^9),1)),0)+IF(MAX(0,MIN(E$7,M11-1))&gt;=2,SUMPRODUCT(SMALL(IF((IF(TermCount=1,1,--($B$19:$B$1018=$A11)))*ISNUMBER(E$19:E$1018),E$19:E$1018,10^9),2)),0)+IF(MAX(0,MIN(E$7,M11-1))&gt;=3,SUMPRODUCT(SMALL(IF((IF(TermCount=1,1,--($B$19:$B$1018=$A11)))*ISNUMBER(E$19:E$1018),E$19:E$1018,10^9),3)),0))</f>
        <v/>
      </c>
      <c r="X11">
        <f>IF(MAX(0,MIN(F$7,N11-1))=0,0,IF(MAX(0,MIN(F$7,N11-1))&gt;=1,SUMPRODUCT(SMALL(IF((IF(TermCount=1,1,--($B$19:$B$1018=$A11)))*ISNUMBER(F$19:F$1018),F$19:F$1018,10^9),1)),0)+IF(MAX(0,MIN(F$7,N11-1))&gt;=2,SUMPRODUCT(SMALL(IF((IF(TermCount=1,1,--($B$19:$B$1018=$A11)))*ISNUMBER(F$19:F$1018),F$19:F$1018,10^9),2)),0)+IF(MAX(0,MIN(F$7,N11-1))&gt;=3,SUMPRODUCT(SMALL(IF((IF(TermCount=1,1,--($B$19:$B$1018=$A11)))*ISNUMBER(F$19:F$1018),F$19:F$1018,10^9),3)),0))</f>
        <v/>
      </c>
      <c r="Y11">
        <f>IF(MAX(0,MIN(G$7,O11-1))=0,0,IF(MAX(0,MIN(G$7,O11-1))&gt;=1,SUMPRODUCT(SMALL(IF((IF(TermCount=1,1,--($B$19:$B$1018=$A11)))*ISNUMBER(G$19:G$1018),G$19:G$1018,10^9),1)),0)+IF(MAX(0,MIN(G$7,O11-1))&gt;=2,SUMPRODUCT(SMALL(IF((IF(TermCount=1,1,--($B$19:$B$1018=$A11)))*ISNUMBER(G$19:G$1018),G$19:G$1018,10^9),2)),0)+IF(MAX(0,MIN(G$7,O11-1))&gt;=3,SUMPRODUCT(SMALL(IF((IF(TermCount=1,1,--($B$19:$B$1018=$A11)))*ISNUMBER(G$19:G$1018),G$19:G$1018,10^9),3)),0))</f>
        <v/>
      </c>
      <c r="Z11">
        <f>IF(K11-MAX(0,MIN(C$7,K11-1))&lt;=0,0,(P11-U11)/(K11-MAX(0,MIN(C$7,K11-1))))</f>
        <v/>
      </c>
      <c r="AA11">
        <f>IF(L11-MAX(0,MIN(D$7,L11-1))&lt;=0,0,(Q11-V11)/(L11-MAX(0,MIN(D$7,L11-1))))</f>
        <v/>
      </c>
      <c r="AB11">
        <f>IF(M11-MAX(0,MIN(E$7,M11-1))&lt;=0,0,(R11-W11)/(M11-MAX(0,MIN(E$7,M11-1))))</f>
        <v/>
      </c>
      <c r="AC11">
        <f>IF(N11-MAX(0,MIN(F$7,N11-1))&lt;=0,0,(S11-X11)/(N11-MAX(0,MIN(F$7,N11-1))))</f>
        <v/>
      </c>
      <c r="AD11">
        <f>IF(O11-MAX(0,MIN(G$7,O11-1))&lt;=0,0,(T11-Y11)/(O11-MAX(0,MIN(G$7,O11-1))))</f>
        <v/>
      </c>
      <c r="AE11">
        <f>IF(K11&gt;0,1,0)</f>
        <v/>
      </c>
      <c r="AF11">
        <f>IF(L11&gt;0,1,0)</f>
        <v/>
      </c>
      <c r="AG11">
        <f>IF(M11&gt;0,1,0)</f>
        <v/>
      </c>
      <c r="AH11">
        <f>IF(N11&gt;0,1,0)</f>
        <v/>
      </c>
      <c r="AI11">
        <f>IF(O11&gt;0,1,0)</f>
        <v/>
      </c>
    </row>
    <row r="12">
      <c r="A12" s="54">
        <f>INDEX(TermLabels,3)</f>
        <v/>
      </c>
      <c r="B12" s="82">
        <f>IF($A12="","",IF(SUMPRODUCT(IF(SUM($C$6:$G$6)=0,1,$C$6:$G$6)*$AE12:$AI12)=0,"",SUMPRODUCT(IF(SUM($C$6:$G$6)=0,1,$C$6:$G$6)*$AE12:$AI12*$Z12:$AD12)/SUMPRODUCT(IF(SUM($C$6:$G$6)=0,1,$C$6:$G$6)*$AE12:$AI12)+IF($E12="",0,$E12)))</f>
        <v/>
      </c>
      <c r="C12" s="83">
        <f>IF(ISNUMBER($B12),INDEX(ScaleLetter,SUMPRODUCT(--(ROUND(IF(RoundGrades="Yes",ROUND($B12,0),$B12),2)&lt;ScaleMin))+1),"")</f>
        <v/>
      </c>
      <c r="D12" s="113">
        <f>IF(ISNUMBER($B12),TEXT(INDEX(ScaleGPA,SUMPRODUCT(--(ROUND(IF(RoundGrades="Yes",ROUND($B12,0),$B12),2)&lt;ScaleMin))+1),"0.00"),"")</f>
        <v/>
      </c>
      <c r="E12" s="18" t="n"/>
      <c r="F12" s="114">
        <f>IF(SUM($K12:$O12)=0,"",SUM($K12:$O12))</f>
        <v/>
      </c>
      <c r="K12">
        <f>SUMPRODUCT((IF(TermCount=1,1,--($B$19:$B$1018=$A12)))*--ISNUMBER(C$19:C$1018))</f>
        <v/>
      </c>
      <c r="L12">
        <f>SUMPRODUCT((IF(TermCount=1,1,--($B$19:$B$1018=$A12)))*--ISNUMBER(D$19:D$1018))</f>
        <v/>
      </c>
      <c r="M12">
        <f>SUMPRODUCT((IF(TermCount=1,1,--($B$19:$B$1018=$A12)))*--ISNUMBER(E$19:E$1018))</f>
        <v/>
      </c>
      <c r="N12">
        <f>SUMPRODUCT((IF(TermCount=1,1,--($B$19:$B$1018=$A12)))*--ISNUMBER(F$19:F$1018))</f>
        <v/>
      </c>
      <c r="O12">
        <f>SUMPRODUCT((IF(TermCount=1,1,--($B$19:$B$1018=$A12)))*--ISNUMBER(G$19:G$1018))</f>
        <v/>
      </c>
      <c r="P12">
        <f>SUMPRODUCT((IF(TermCount=1,1,--($B$19:$B$1018=$A12)))*IF(ISNUMBER(C$19:C$1018),C$19:C$1018,0))</f>
        <v/>
      </c>
      <c r="Q12">
        <f>SUMPRODUCT((IF(TermCount=1,1,--($B$19:$B$1018=$A12)))*IF(ISNUMBER(D$19:D$1018),D$19:D$1018,0))</f>
        <v/>
      </c>
      <c r="R12">
        <f>SUMPRODUCT((IF(TermCount=1,1,--($B$19:$B$1018=$A12)))*IF(ISNUMBER(E$19:E$1018),E$19:E$1018,0))</f>
        <v/>
      </c>
      <c r="S12">
        <f>SUMPRODUCT((IF(TermCount=1,1,--($B$19:$B$1018=$A12)))*IF(ISNUMBER(F$19:F$1018),F$19:F$1018,0))</f>
        <v/>
      </c>
      <c r="T12">
        <f>SUMPRODUCT((IF(TermCount=1,1,--($B$19:$B$1018=$A12)))*IF(ISNUMBER(G$19:G$1018),G$19:G$1018,0))</f>
        <v/>
      </c>
      <c r="U12">
        <f>IF(MAX(0,MIN(C$7,K12-1))=0,0,IF(MAX(0,MIN(C$7,K12-1))&gt;=1,SUMPRODUCT(SMALL(IF((IF(TermCount=1,1,--($B$19:$B$1018=$A12)))*ISNUMBER(C$19:C$1018),C$19:C$1018,10^9),1)),0)+IF(MAX(0,MIN(C$7,K12-1))&gt;=2,SUMPRODUCT(SMALL(IF((IF(TermCount=1,1,--($B$19:$B$1018=$A12)))*ISNUMBER(C$19:C$1018),C$19:C$1018,10^9),2)),0)+IF(MAX(0,MIN(C$7,K12-1))&gt;=3,SUMPRODUCT(SMALL(IF((IF(TermCount=1,1,--($B$19:$B$1018=$A12)))*ISNUMBER(C$19:C$1018),C$19:C$1018,10^9),3)),0))</f>
        <v/>
      </c>
      <c r="V12">
        <f>IF(MAX(0,MIN(D$7,L12-1))=0,0,IF(MAX(0,MIN(D$7,L12-1))&gt;=1,SUMPRODUCT(SMALL(IF((IF(TermCount=1,1,--($B$19:$B$1018=$A12)))*ISNUMBER(D$19:D$1018),D$19:D$1018,10^9),1)),0)+IF(MAX(0,MIN(D$7,L12-1))&gt;=2,SUMPRODUCT(SMALL(IF((IF(TermCount=1,1,--($B$19:$B$1018=$A12)))*ISNUMBER(D$19:D$1018),D$19:D$1018,10^9),2)),0)+IF(MAX(0,MIN(D$7,L12-1))&gt;=3,SUMPRODUCT(SMALL(IF((IF(TermCount=1,1,--($B$19:$B$1018=$A12)))*ISNUMBER(D$19:D$1018),D$19:D$1018,10^9),3)),0))</f>
        <v/>
      </c>
      <c r="W12">
        <f>IF(MAX(0,MIN(E$7,M12-1))=0,0,IF(MAX(0,MIN(E$7,M12-1))&gt;=1,SUMPRODUCT(SMALL(IF((IF(TermCount=1,1,--($B$19:$B$1018=$A12)))*ISNUMBER(E$19:E$1018),E$19:E$1018,10^9),1)),0)+IF(MAX(0,MIN(E$7,M12-1))&gt;=2,SUMPRODUCT(SMALL(IF((IF(TermCount=1,1,--($B$19:$B$1018=$A12)))*ISNUMBER(E$19:E$1018),E$19:E$1018,10^9),2)),0)+IF(MAX(0,MIN(E$7,M12-1))&gt;=3,SUMPRODUCT(SMALL(IF((IF(TermCount=1,1,--($B$19:$B$1018=$A12)))*ISNUMBER(E$19:E$1018),E$19:E$1018,10^9),3)),0))</f>
        <v/>
      </c>
      <c r="X12">
        <f>IF(MAX(0,MIN(F$7,N12-1))=0,0,IF(MAX(0,MIN(F$7,N12-1))&gt;=1,SUMPRODUCT(SMALL(IF((IF(TermCount=1,1,--($B$19:$B$1018=$A12)))*ISNUMBER(F$19:F$1018),F$19:F$1018,10^9),1)),0)+IF(MAX(0,MIN(F$7,N12-1))&gt;=2,SUMPRODUCT(SMALL(IF((IF(TermCount=1,1,--($B$19:$B$1018=$A12)))*ISNUMBER(F$19:F$1018),F$19:F$1018,10^9),2)),0)+IF(MAX(0,MIN(F$7,N12-1))&gt;=3,SUMPRODUCT(SMALL(IF((IF(TermCount=1,1,--($B$19:$B$1018=$A12)))*ISNUMBER(F$19:F$1018),F$19:F$1018,10^9),3)),0))</f>
        <v/>
      </c>
      <c r="Y12">
        <f>IF(MAX(0,MIN(G$7,O12-1))=0,0,IF(MAX(0,MIN(G$7,O12-1))&gt;=1,SUMPRODUCT(SMALL(IF((IF(TermCount=1,1,--($B$19:$B$1018=$A12)))*ISNUMBER(G$19:G$1018),G$19:G$1018,10^9),1)),0)+IF(MAX(0,MIN(G$7,O12-1))&gt;=2,SUMPRODUCT(SMALL(IF((IF(TermCount=1,1,--($B$19:$B$1018=$A12)))*ISNUMBER(G$19:G$1018),G$19:G$1018,10^9),2)),0)+IF(MAX(0,MIN(G$7,O12-1))&gt;=3,SUMPRODUCT(SMALL(IF((IF(TermCount=1,1,--($B$19:$B$1018=$A12)))*ISNUMBER(G$19:G$1018),G$19:G$1018,10^9),3)),0))</f>
        <v/>
      </c>
      <c r="Z12">
        <f>IF(K12-MAX(0,MIN(C$7,K12-1))&lt;=0,0,(P12-U12)/(K12-MAX(0,MIN(C$7,K12-1))))</f>
        <v/>
      </c>
      <c r="AA12">
        <f>IF(L12-MAX(0,MIN(D$7,L12-1))&lt;=0,0,(Q12-V12)/(L12-MAX(0,MIN(D$7,L12-1))))</f>
        <v/>
      </c>
      <c r="AB12">
        <f>IF(M12-MAX(0,MIN(E$7,M12-1))&lt;=0,0,(R12-W12)/(M12-MAX(0,MIN(E$7,M12-1))))</f>
        <v/>
      </c>
      <c r="AC12">
        <f>IF(N12-MAX(0,MIN(F$7,N12-1))&lt;=0,0,(S12-X12)/(N12-MAX(0,MIN(F$7,N12-1))))</f>
        <v/>
      </c>
      <c r="AD12">
        <f>IF(O12-MAX(0,MIN(G$7,O12-1))&lt;=0,0,(T12-Y12)/(O12-MAX(0,MIN(G$7,O12-1))))</f>
        <v/>
      </c>
      <c r="AE12">
        <f>IF(K12&gt;0,1,0)</f>
        <v/>
      </c>
      <c r="AF12">
        <f>IF(L12&gt;0,1,0)</f>
        <v/>
      </c>
      <c r="AG12">
        <f>IF(M12&gt;0,1,0)</f>
        <v/>
      </c>
      <c r="AH12">
        <f>IF(N12&gt;0,1,0)</f>
        <v/>
      </c>
      <c r="AI12">
        <f>IF(O12&gt;0,1,0)</f>
        <v/>
      </c>
    </row>
    <row r="13">
      <c r="A13" s="54">
        <f>INDEX(TermLabels,4)</f>
        <v/>
      </c>
      <c r="B13" s="82">
        <f>IF($A13="","",IF(SUMPRODUCT(IF(SUM($C$6:$G$6)=0,1,$C$6:$G$6)*$AE13:$AI13)=0,"",SUMPRODUCT(IF(SUM($C$6:$G$6)=0,1,$C$6:$G$6)*$AE13:$AI13*$Z13:$AD13)/SUMPRODUCT(IF(SUM($C$6:$G$6)=0,1,$C$6:$G$6)*$AE13:$AI13)+IF($E13="",0,$E13)))</f>
        <v/>
      </c>
      <c r="C13" s="83">
        <f>IF(ISNUMBER($B13),INDEX(ScaleLetter,SUMPRODUCT(--(ROUND(IF(RoundGrades="Yes",ROUND($B13,0),$B13),2)&lt;ScaleMin))+1),"")</f>
        <v/>
      </c>
      <c r="D13" s="113">
        <f>IF(ISNUMBER($B13),TEXT(INDEX(ScaleGPA,SUMPRODUCT(--(ROUND(IF(RoundGrades="Yes",ROUND($B13,0),$B13),2)&lt;ScaleMin))+1),"0.00"),"")</f>
        <v/>
      </c>
      <c r="E13" s="18" t="n"/>
      <c r="F13" s="114">
        <f>IF(SUM($K13:$O13)=0,"",SUM($K13:$O13))</f>
        <v/>
      </c>
      <c r="K13">
        <f>SUMPRODUCT((IF(TermCount=1,1,--($B$19:$B$1018=$A13)))*--ISNUMBER(C$19:C$1018))</f>
        <v/>
      </c>
      <c r="L13">
        <f>SUMPRODUCT((IF(TermCount=1,1,--($B$19:$B$1018=$A13)))*--ISNUMBER(D$19:D$1018))</f>
        <v/>
      </c>
      <c r="M13">
        <f>SUMPRODUCT((IF(TermCount=1,1,--($B$19:$B$1018=$A13)))*--ISNUMBER(E$19:E$1018))</f>
        <v/>
      </c>
      <c r="N13">
        <f>SUMPRODUCT((IF(TermCount=1,1,--($B$19:$B$1018=$A13)))*--ISNUMBER(F$19:F$1018))</f>
        <v/>
      </c>
      <c r="O13">
        <f>SUMPRODUCT((IF(TermCount=1,1,--($B$19:$B$1018=$A13)))*--ISNUMBER(G$19:G$1018))</f>
        <v/>
      </c>
      <c r="P13">
        <f>SUMPRODUCT((IF(TermCount=1,1,--($B$19:$B$1018=$A13)))*IF(ISNUMBER(C$19:C$1018),C$19:C$1018,0))</f>
        <v/>
      </c>
      <c r="Q13">
        <f>SUMPRODUCT((IF(TermCount=1,1,--($B$19:$B$1018=$A13)))*IF(ISNUMBER(D$19:D$1018),D$19:D$1018,0))</f>
        <v/>
      </c>
      <c r="R13">
        <f>SUMPRODUCT((IF(TermCount=1,1,--($B$19:$B$1018=$A13)))*IF(ISNUMBER(E$19:E$1018),E$19:E$1018,0))</f>
        <v/>
      </c>
      <c r="S13">
        <f>SUMPRODUCT((IF(TermCount=1,1,--($B$19:$B$1018=$A13)))*IF(ISNUMBER(F$19:F$1018),F$19:F$1018,0))</f>
        <v/>
      </c>
      <c r="T13">
        <f>SUMPRODUCT((IF(TermCount=1,1,--($B$19:$B$1018=$A13)))*IF(ISNUMBER(G$19:G$1018),G$19:G$1018,0))</f>
        <v/>
      </c>
      <c r="U13">
        <f>IF(MAX(0,MIN(C$7,K13-1))=0,0,IF(MAX(0,MIN(C$7,K13-1))&gt;=1,SUMPRODUCT(SMALL(IF((IF(TermCount=1,1,--($B$19:$B$1018=$A13)))*ISNUMBER(C$19:C$1018),C$19:C$1018,10^9),1)),0)+IF(MAX(0,MIN(C$7,K13-1))&gt;=2,SUMPRODUCT(SMALL(IF((IF(TermCount=1,1,--($B$19:$B$1018=$A13)))*ISNUMBER(C$19:C$1018),C$19:C$1018,10^9),2)),0)+IF(MAX(0,MIN(C$7,K13-1))&gt;=3,SUMPRODUCT(SMALL(IF((IF(TermCount=1,1,--($B$19:$B$1018=$A13)))*ISNUMBER(C$19:C$1018),C$19:C$1018,10^9),3)),0))</f>
        <v/>
      </c>
      <c r="V13">
        <f>IF(MAX(0,MIN(D$7,L13-1))=0,0,IF(MAX(0,MIN(D$7,L13-1))&gt;=1,SUMPRODUCT(SMALL(IF((IF(TermCount=1,1,--($B$19:$B$1018=$A13)))*ISNUMBER(D$19:D$1018),D$19:D$1018,10^9),1)),0)+IF(MAX(0,MIN(D$7,L13-1))&gt;=2,SUMPRODUCT(SMALL(IF((IF(TermCount=1,1,--($B$19:$B$1018=$A13)))*ISNUMBER(D$19:D$1018),D$19:D$1018,10^9),2)),0)+IF(MAX(0,MIN(D$7,L13-1))&gt;=3,SUMPRODUCT(SMALL(IF((IF(TermCount=1,1,--($B$19:$B$1018=$A13)))*ISNUMBER(D$19:D$1018),D$19:D$1018,10^9),3)),0))</f>
        <v/>
      </c>
      <c r="W13">
        <f>IF(MAX(0,MIN(E$7,M13-1))=0,0,IF(MAX(0,MIN(E$7,M13-1))&gt;=1,SUMPRODUCT(SMALL(IF((IF(TermCount=1,1,--($B$19:$B$1018=$A13)))*ISNUMBER(E$19:E$1018),E$19:E$1018,10^9),1)),0)+IF(MAX(0,MIN(E$7,M13-1))&gt;=2,SUMPRODUCT(SMALL(IF((IF(TermCount=1,1,--($B$19:$B$1018=$A13)))*ISNUMBER(E$19:E$1018),E$19:E$1018,10^9),2)),0)+IF(MAX(0,MIN(E$7,M13-1))&gt;=3,SUMPRODUCT(SMALL(IF((IF(TermCount=1,1,--($B$19:$B$1018=$A13)))*ISNUMBER(E$19:E$1018),E$19:E$1018,10^9),3)),0))</f>
        <v/>
      </c>
      <c r="X13">
        <f>IF(MAX(0,MIN(F$7,N13-1))=0,0,IF(MAX(0,MIN(F$7,N13-1))&gt;=1,SUMPRODUCT(SMALL(IF((IF(TermCount=1,1,--($B$19:$B$1018=$A13)))*ISNUMBER(F$19:F$1018),F$19:F$1018,10^9),1)),0)+IF(MAX(0,MIN(F$7,N13-1))&gt;=2,SUMPRODUCT(SMALL(IF((IF(TermCount=1,1,--($B$19:$B$1018=$A13)))*ISNUMBER(F$19:F$1018),F$19:F$1018,10^9),2)),0)+IF(MAX(0,MIN(F$7,N13-1))&gt;=3,SUMPRODUCT(SMALL(IF((IF(TermCount=1,1,--($B$19:$B$1018=$A13)))*ISNUMBER(F$19:F$1018),F$19:F$1018,10^9),3)),0))</f>
        <v/>
      </c>
      <c r="Y13">
        <f>IF(MAX(0,MIN(G$7,O13-1))=0,0,IF(MAX(0,MIN(G$7,O13-1))&gt;=1,SUMPRODUCT(SMALL(IF((IF(TermCount=1,1,--($B$19:$B$1018=$A13)))*ISNUMBER(G$19:G$1018),G$19:G$1018,10^9),1)),0)+IF(MAX(0,MIN(G$7,O13-1))&gt;=2,SUMPRODUCT(SMALL(IF((IF(TermCount=1,1,--($B$19:$B$1018=$A13)))*ISNUMBER(G$19:G$1018),G$19:G$1018,10^9),2)),0)+IF(MAX(0,MIN(G$7,O13-1))&gt;=3,SUMPRODUCT(SMALL(IF((IF(TermCount=1,1,--($B$19:$B$1018=$A13)))*ISNUMBER(G$19:G$1018),G$19:G$1018,10^9),3)),0))</f>
        <v/>
      </c>
      <c r="Z13">
        <f>IF(K13-MAX(0,MIN(C$7,K13-1))&lt;=0,0,(P13-U13)/(K13-MAX(0,MIN(C$7,K13-1))))</f>
        <v/>
      </c>
      <c r="AA13">
        <f>IF(L13-MAX(0,MIN(D$7,L13-1))&lt;=0,0,(Q13-V13)/(L13-MAX(0,MIN(D$7,L13-1))))</f>
        <v/>
      </c>
      <c r="AB13">
        <f>IF(M13-MAX(0,MIN(E$7,M13-1))&lt;=0,0,(R13-W13)/(M13-MAX(0,MIN(E$7,M13-1))))</f>
        <v/>
      </c>
      <c r="AC13">
        <f>IF(N13-MAX(0,MIN(F$7,N13-1))&lt;=0,0,(S13-X13)/(N13-MAX(0,MIN(F$7,N13-1))))</f>
        <v/>
      </c>
      <c r="AD13">
        <f>IF(O13-MAX(0,MIN(G$7,O13-1))&lt;=0,0,(T13-Y13)/(O13-MAX(0,MIN(G$7,O13-1))))</f>
        <v/>
      </c>
      <c r="AE13">
        <f>IF(K13&gt;0,1,0)</f>
        <v/>
      </c>
      <c r="AF13">
        <f>IF(L13&gt;0,1,0)</f>
        <v/>
      </c>
      <c r="AG13">
        <f>IF(M13&gt;0,1,0)</f>
        <v/>
      </c>
      <c r="AH13">
        <f>IF(N13&gt;0,1,0)</f>
        <v/>
      </c>
      <c r="AI13">
        <f>IF(O13&gt;0,1,0)</f>
        <v/>
      </c>
    </row>
    <row r="14">
      <c r="A14" s="86">
        <f>"FINAL"</f>
        <v/>
      </c>
      <c r="B14" s="87">
        <f>IF(FinalMethod="All assignments combined",IF(IF(SUMPRODUCT(IF(SUM($C$6:$G$6)=0,1,$C$6:$G$6)*$AE14:$AI14)=0,"",SUMPRODUCT(IF(SUM($C$6:$G$6)=0,1,$C$6:$G$6)*$AE14:$AI14*$Z14:$AD14)/SUMPRODUCT(IF(SUM($C$6:$G$6)=0,1,$C$6:$G$6)*$AE14:$AI14)+IF($E14="",0,$E14))="","",IF(SUMPRODUCT(IF(SUM($C$6:$G$6)=0,1,$C$6:$G$6)*$AE14:$AI14)=0,"",SUMPRODUCT(IF(SUM($C$6:$G$6)=0,1,$C$6:$G$6)*$AE14:$AI14*$Z14:$AD14)/SUMPRODUCT(IF(SUM($C$6:$G$6)=0,1,$C$6:$G$6)*$AE14:$AI14)+IF($E14="",0,$E14))),IF(COUNT($B$10:$B$13)=0,"",AVERAGE($B$10:$B$13)+IF($E14="",0,$E14)))</f>
        <v/>
      </c>
      <c r="C14" s="88">
        <f>IF(ISNUMBER($B14),INDEX(ScaleLetter,SUMPRODUCT(--(ROUND(IF(RoundGrades="Yes",ROUND($B14,0),$B14),2)&lt;ScaleMin))+1),"")</f>
        <v/>
      </c>
      <c r="D14" s="115">
        <f>IF(ISNUMBER($B14),TEXT(INDEX(ScaleGPA,SUMPRODUCT(--(ROUND(IF(RoundGrades="Yes",ROUND($B14,0),$B14),2)&lt;ScaleMin))+1),"0.00"),"")</f>
        <v/>
      </c>
      <c r="E14" s="18" t="n"/>
      <c r="F14" s="116">
        <f>IF(SUM($K14:$O14)=0,"",SUM($K14:$O14))</f>
        <v/>
      </c>
      <c r="K14">
        <f>SUMPRODUCT((1)*--ISNUMBER(C$19:C$1018))</f>
        <v/>
      </c>
      <c r="L14">
        <f>SUMPRODUCT((1)*--ISNUMBER(D$19:D$1018))</f>
        <v/>
      </c>
      <c r="M14">
        <f>SUMPRODUCT((1)*--ISNUMBER(E$19:E$1018))</f>
        <v/>
      </c>
      <c r="N14">
        <f>SUMPRODUCT((1)*--ISNUMBER(F$19:F$1018))</f>
        <v/>
      </c>
      <c r="O14">
        <f>SUMPRODUCT((1)*--ISNUMBER(G$19:G$1018))</f>
        <v/>
      </c>
      <c r="P14">
        <f>SUMPRODUCT((1)*IF(ISNUMBER(C$19:C$1018),C$19:C$1018,0))</f>
        <v/>
      </c>
      <c r="Q14">
        <f>SUMPRODUCT((1)*IF(ISNUMBER(D$19:D$1018),D$19:D$1018,0))</f>
        <v/>
      </c>
      <c r="R14">
        <f>SUMPRODUCT((1)*IF(ISNUMBER(E$19:E$1018),E$19:E$1018,0))</f>
        <v/>
      </c>
      <c r="S14">
        <f>SUMPRODUCT((1)*IF(ISNUMBER(F$19:F$1018),F$19:F$1018,0))</f>
        <v/>
      </c>
      <c r="T14">
        <f>SUMPRODUCT((1)*IF(ISNUMBER(G$19:G$1018),G$19:G$1018,0))</f>
        <v/>
      </c>
      <c r="U14">
        <f>IF(MAX(0,MIN(C$7,K14-1))=0,0,IF(MAX(0,MIN(C$7,K14-1))&gt;=1,SUMPRODUCT(SMALL(IF((1)*ISNUMBER(C$19:C$1018),C$19:C$1018,10^9),1)),0)+IF(MAX(0,MIN(C$7,K14-1))&gt;=2,SUMPRODUCT(SMALL(IF((1)*ISNUMBER(C$19:C$1018),C$19:C$1018,10^9),2)),0)+IF(MAX(0,MIN(C$7,K14-1))&gt;=3,SUMPRODUCT(SMALL(IF((1)*ISNUMBER(C$19:C$1018),C$19:C$1018,10^9),3)),0))</f>
        <v/>
      </c>
      <c r="V14">
        <f>IF(MAX(0,MIN(D$7,L14-1))=0,0,IF(MAX(0,MIN(D$7,L14-1))&gt;=1,SUMPRODUCT(SMALL(IF((1)*ISNUMBER(D$19:D$1018),D$19:D$1018,10^9),1)),0)+IF(MAX(0,MIN(D$7,L14-1))&gt;=2,SUMPRODUCT(SMALL(IF((1)*ISNUMBER(D$19:D$1018),D$19:D$1018,10^9),2)),0)+IF(MAX(0,MIN(D$7,L14-1))&gt;=3,SUMPRODUCT(SMALL(IF((1)*ISNUMBER(D$19:D$1018),D$19:D$1018,10^9),3)),0))</f>
        <v/>
      </c>
      <c r="W14">
        <f>IF(MAX(0,MIN(E$7,M14-1))=0,0,IF(MAX(0,MIN(E$7,M14-1))&gt;=1,SUMPRODUCT(SMALL(IF((1)*ISNUMBER(E$19:E$1018),E$19:E$1018,10^9),1)),0)+IF(MAX(0,MIN(E$7,M14-1))&gt;=2,SUMPRODUCT(SMALL(IF((1)*ISNUMBER(E$19:E$1018),E$19:E$1018,10^9),2)),0)+IF(MAX(0,MIN(E$7,M14-1))&gt;=3,SUMPRODUCT(SMALL(IF((1)*ISNUMBER(E$19:E$1018),E$19:E$1018,10^9),3)),0))</f>
        <v/>
      </c>
      <c r="X14">
        <f>IF(MAX(0,MIN(F$7,N14-1))=0,0,IF(MAX(0,MIN(F$7,N14-1))&gt;=1,SUMPRODUCT(SMALL(IF((1)*ISNUMBER(F$19:F$1018),F$19:F$1018,10^9),1)),0)+IF(MAX(0,MIN(F$7,N14-1))&gt;=2,SUMPRODUCT(SMALL(IF((1)*ISNUMBER(F$19:F$1018),F$19:F$1018,10^9),2)),0)+IF(MAX(0,MIN(F$7,N14-1))&gt;=3,SUMPRODUCT(SMALL(IF((1)*ISNUMBER(F$19:F$1018),F$19:F$1018,10^9),3)),0))</f>
        <v/>
      </c>
      <c r="Y14">
        <f>IF(MAX(0,MIN(G$7,O14-1))=0,0,IF(MAX(0,MIN(G$7,O14-1))&gt;=1,SUMPRODUCT(SMALL(IF((1)*ISNUMBER(G$19:G$1018),G$19:G$1018,10^9),1)),0)+IF(MAX(0,MIN(G$7,O14-1))&gt;=2,SUMPRODUCT(SMALL(IF((1)*ISNUMBER(G$19:G$1018),G$19:G$1018,10^9),2)),0)+IF(MAX(0,MIN(G$7,O14-1))&gt;=3,SUMPRODUCT(SMALL(IF((1)*ISNUMBER(G$19:G$1018),G$19:G$1018,10^9),3)),0))</f>
        <v/>
      </c>
      <c r="Z14">
        <f>IF(K14-MAX(0,MIN(C$7,K14-1))&lt;=0,0,(P14-U14)/(K14-MAX(0,MIN(C$7,K14-1))))</f>
        <v/>
      </c>
      <c r="AA14">
        <f>IF(L14-MAX(0,MIN(D$7,L14-1))&lt;=0,0,(Q14-V14)/(L14-MAX(0,MIN(D$7,L14-1))))</f>
        <v/>
      </c>
      <c r="AB14">
        <f>IF(M14-MAX(0,MIN(E$7,M14-1))&lt;=0,0,(R14-W14)/(M14-MAX(0,MIN(E$7,M14-1))))</f>
        <v/>
      </c>
      <c r="AC14">
        <f>IF(N14-MAX(0,MIN(F$7,N14-1))&lt;=0,0,(S14-X14)/(N14-MAX(0,MIN(F$7,N14-1))))</f>
        <v/>
      </c>
      <c r="AD14">
        <f>IF(O14-MAX(0,MIN(G$7,O14-1))&lt;=0,0,(T14-Y14)/(O14-MAX(0,MIN(G$7,O14-1))))</f>
        <v/>
      </c>
      <c r="AE14">
        <f>IF(K14&gt;0,1,0)</f>
        <v/>
      </c>
      <c r="AF14">
        <f>IF(L14&gt;0,1,0)</f>
        <v/>
      </c>
      <c r="AG14">
        <f>IF(M14&gt;0,1,0)</f>
        <v/>
      </c>
      <c r="AH14">
        <f>IF(N14&gt;0,1,0)</f>
        <v/>
      </c>
      <c r="AI14">
        <f>IF(O14&gt;0,1,0)</f>
        <v/>
      </c>
    </row>
    <row r="15">
      <c r="A15" s="117">
        <f>IF(TermCount=1,"",IF(SUMPRODUCT(--((--ISNUMBER(C$19:C$1018)+--ISNUMBER(D$19:D$1018)+--ISNUMBER(E$19:E$1018)+--ISNUMBER(F$19:F$1018)+--ISNUMBER(G$19:G$1018))&gt;0),--((COUNTIF(TermLabels,$B$19:$B$1018)=0)+($B$19:$B$1018="")&gt;0))=0,"","⚠ "&amp;SUMPRODUCT(--((--ISNUMBER(C$19:C$1018)+--ISNUMBER(D$19:D$1018)+--ISNUMBER(E$19:E$1018)+--ISNUMBER(F$19:F$1018)+--ISNUMBER(G$19:G$1018))&gt;0),--((COUNTIF(TermLabels,$B$19:$B$1018)=0)+($B$19:$B$1018="")&gt;0))&amp;" grade row(s) have a blank or misspelled TERM, so they are not counted in any term. Add a DATE (with term end dates set on Setup), or pick the term from the drop-down."))</f>
        <v/>
      </c>
    </row>
    <row r="17" ht="19" customHeight="1">
      <c r="A17" s="39" t="inlineStr">
        <is>
          <t xml:space="preserve">  GRADE ENTRIES—one row per assignment</t>
        </is>
      </c>
    </row>
    <row r="18" ht="26" customHeight="1">
      <c r="A18" s="28">
        <f>"DATE"</f>
        <v/>
      </c>
      <c r="B18" s="28">
        <f>"TERM"</f>
        <v/>
      </c>
      <c r="C18" s="28">
        <f>C5</f>
        <v/>
      </c>
      <c r="D18" s="28">
        <f>D5</f>
        <v/>
      </c>
      <c r="E18" s="28">
        <f>E5</f>
        <v/>
      </c>
      <c r="F18" s="28">
        <f>F5</f>
        <v/>
      </c>
      <c r="G18" s="28">
        <f>G5</f>
        <v/>
      </c>
      <c r="H18" s="28">
        <f>"NOTES  (what was this grade for?)"</f>
        <v/>
      </c>
    </row>
    <row r="19" ht="15" customHeight="1">
      <c r="A19" s="118" t="n"/>
      <c r="B19" s="93">
        <f>IF($A19="","",IF(TermCount=1,INDEX(TermLabels,1),IF(COUNT(TermEnds)=0,"",INDEX(TermLabels,MIN(TermCount,1+SUMPRODUCT(--(TermEnds&lt;&gt;""),--($A19&gt;TermEnds)))))))</f>
        <v/>
      </c>
      <c r="C19" s="93" t="n"/>
      <c r="D19" s="93" t="n"/>
      <c r="E19" s="93" t="n"/>
      <c r="F19" s="93" t="n"/>
      <c r="G19" s="93" t="n"/>
      <c r="H19" s="94" t="n"/>
    </row>
    <row r="20" ht="15" customHeight="1">
      <c r="A20" s="118" t="n"/>
      <c r="B20" s="93">
        <f>IF($A20="","",IF(TermCount=1,INDEX(TermLabels,1),IF(COUNT(TermEnds)=0,"",INDEX(TermLabels,MIN(TermCount,1+SUMPRODUCT(--(TermEnds&lt;&gt;""),--($A20&gt;TermEnds)))))))</f>
        <v/>
      </c>
      <c r="C20" s="93" t="n"/>
      <c r="D20" s="93" t="n"/>
      <c r="E20" s="93" t="n"/>
      <c r="F20" s="93" t="n"/>
      <c r="G20" s="93" t="n"/>
      <c r="H20" s="94" t="n"/>
    </row>
    <row r="21" ht="15" customHeight="1">
      <c r="A21" s="118" t="n"/>
      <c r="B21" s="93">
        <f>IF($A21="","",IF(TermCount=1,INDEX(TermLabels,1),IF(COUNT(TermEnds)=0,"",INDEX(TermLabels,MIN(TermCount,1+SUMPRODUCT(--(TermEnds&lt;&gt;""),--($A21&gt;TermEnds)))))))</f>
        <v/>
      </c>
      <c r="C21" s="93" t="n"/>
      <c r="D21" s="93" t="n"/>
      <c r="E21" s="93" t="n"/>
      <c r="F21" s="93" t="n"/>
      <c r="G21" s="93" t="n"/>
      <c r="H21" s="94" t="n"/>
    </row>
    <row r="22" ht="15" customHeight="1">
      <c r="A22" s="118" t="n"/>
      <c r="B22" s="93">
        <f>IF($A22="","",IF(TermCount=1,INDEX(TermLabels,1),IF(COUNT(TermEnds)=0,"",INDEX(TermLabels,MIN(TermCount,1+SUMPRODUCT(--(TermEnds&lt;&gt;""),--($A22&gt;TermEnds)))))))</f>
        <v/>
      </c>
      <c r="C22" s="93" t="n"/>
      <c r="D22" s="93" t="n"/>
      <c r="E22" s="93" t="n"/>
      <c r="F22" s="93" t="n"/>
      <c r="G22" s="93" t="n"/>
      <c r="H22" s="94" t="n"/>
    </row>
    <row r="23" ht="15" customHeight="1">
      <c r="A23" s="118" t="n"/>
      <c r="B23" s="93">
        <f>IF($A23="","",IF(TermCount=1,INDEX(TermLabels,1),IF(COUNT(TermEnds)=0,"",INDEX(TermLabels,MIN(TermCount,1+SUMPRODUCT(--(TermEnds&lt;&gt;""),--($A23&gt;TermEnds)))))))</f>
        <v/>
      </c>
      <c r="C23" s="93" t="n"/>
      <c r="D23" s="93" t="n"/>
      <c r="E23" s="93" t="n"/>
      <c r="F23" s="93" t="n"/>
      <c r="G23" s="93" t="n"/>
      <c r="H23" s="94" t="n"/>
    </row>
    <row r="24" ht="15" customHeight="1">
      <c r="A24" s="118" t="n"/>
      <c r="B24" s="93">
        <f>IF($A24="","",IF(TermCount=1,INDEX(TermLabels,1),IF(COUNT(TermEnds)=0,"",INDEX(TermLabels,MIN(TermCount,1+SUMPRODUCT(--(TermEnds&lt;&gt;""),--($A24&gt;TermEnds)))))))</f>
        <v/>
      </c>
      <c r="C24" s="93" t="n"/>
      <c r="D24" s="93" t="n"/>
      <c r="E24" s="93" t="n"/>
      <c r="F24" s="93" t="n"/>
      <c r="G24" s="93" t="n"/>
      <c r="H24" s="94" t="n"/>
    </row>
    <row r="25" ht="15" customHeight="1">
      <c r="A25" s="118" t="n"/>
      <c r="B25" s="93">
        <f>IF($A25="","",IF(TermCount=1,INDEX(TermLabels,1),IF(COUNT(TermEnds)=0,"",INDEX(TermLabels,MIN(TermCount,1+SUMPRODUCT(--(TermEnds&lt;&gt;""),--($A25&gt;TermEnds)))))))</f>
        <v/>
      </c>
      <c r="C25" s="93" t="n"/>
      <c r="D25" s="93" t="n"/>
      <c r="E25" s="93" t="n"/>
      <c r="F25" s="93" t="n"/>
      <c r="G25" s="93" t="n"/>
      <c r="H25" s="94" t="n"/>
    </row>
    <row r="26" ht="15" customHeight="1">
      <c r="A26" s="118" t="n"/>
      <c r="B26" s="93">
        <f>IF($A26="","",IF(TermCount=1,INDEX(TermLabels,1),IF(COUNT(TermEnds)=0,"",INDEX(TermLabels,MIN(TermCount,1+SUMPRODUCT(--(TermEnds&lt;&gt;""),--($A26&gt;TermEnds)))))))</f>
        <v/>
      </c>
      <c r="C26" s="93" t="n"/>
      <c r="D26" s="93" t="n"/>
      <c r="E26" s="93" t="n"/>
      <c r="F26" s="93" t="n"/>
      <c r="G26" s="93" t="n"/>
      <c r="H26" s="94" t="n"/>
    </row>
    <row r="27" ht="15" customHeight="1">
      <c r="A27" s="118" t="n"/>
      <c r="B27" s="93">
        <f>IF($A27="","",IF(TermCount=1,INDEX(TermLabels,1),IF(COUNT(TermEnds)=0,"",INDEX(TermLabels,MIN(TermCount,1+SUMPRODUCT(--(TermEnds&lt;&gt;""),--($A27&gt;TermEnds)))))))</f>
        <v/>
      </c>
      <c r="C27" s="93" t="n"/>
      <c r="D27" s="93" t="n"/>
      <c r="E27" s="93" t="n"/>
      <c r="F27" s="93" t="n"/>
      <c r="G27" s="93" t="n"/>
      <c r="H27" s="94" t="n"/>
    </row>
    <row r="28" ht="15" customHeight="1">
      <c r="A28" s="118" t="n"/>
      <c r="B28" s="93">
        <f>IF($A28="","",IF(TermCount=1,INDEX(TermLabels,1),IF(COUNT(TermEnds)=0,"",INDEX(TermLabels,MIN(TermCount,1+SUMPRODUCT(--(TermEnds&lt;&gt;""),--($A28&gt;TermEnds)))))))</f>
        <v/>
      </c>
      <c r="C28" s="93" t="n"/>
      <c r="D28" s="93" t="n"/>
      <c r="E28" s="93" t="n"/>
      <c r="F28" s="93" t="n"/>
      <c r="G28" s="93" t="n"/>
      <c r="H28" s="94" t="n"/>
    </row>
    <row r="29" ht="15" customHeight="1">
      <c r="A29" s="118" t="n"/>
      <c r="B29" s="93">
        <f>IF($A29="","",IF(TermCount=1,INDEX(TermLabels,1),IF(COUNT(TermEnds)=0,"",INDEX(TermLabels,MIN(TermCount,1+SUMPRODUCT(--(TermEnds&lt;&gt;""),--($A29&gt;TermEnds)))))))</f>
        <v/>
      </c>
      <c r="C29" s="93" t="n"/>
      <c r="D29" s="93" t="n"/>
      <c r="E29" s="93" t="n"/>
      <c r="F29" s="93" t="n"/>
      <c r="G29" s="93" t="n"/>
      <c r="H29" s="94" t="n"/>
    </row>
    <row r="30" ht="15" customHeight="1">
      <c r="A30" s="118" t="n"/>
      <c r="B30" s="93">
        <f>IF($A30="","",IF(TermCount=1,INDEX(TermLabels,1),IF(COUNT(TermEnds)=0,"",INDEX(TermLabels,MIN(TermCount,1+SUMPRODUCT(--(TermEnds&lt;&gt;""),--($A30&gt;TermEnds)))))))</f>
        <v/>
      </c>
      <c r="C30" s="93" t="n"/>
      <c r="D30" s="93" t="n"/>
      <c r="E30" s="93" t="n"/>
      <c r="F30" s="93" t="n"/>
      <c r="G30" s="93" t="n"/>
      <c r="H30" s="94" t="n"/>
    </row>
    <row r="31" ht="15" customHeight="1">
      <c r="A31" s="118" t="n"/>
      <c r="B31" s="93">
        <f>IF($A31="","",IF(TermCount=1,INDEX(TermLabels,1),IF(COUNT(TermEnds)=0,"",INDEX(TermLabels,MIN(TermCount,1+SUMPRODUCT(--(TermEnds&lt;&gt;""),--($A31&gt;TermEnds)))))))</f>
        <v/>
      </c>
      <c r="C31" s="93" t="n"/>
      <c r="D31" s="93" t="n"/>
      <c r="E31" s="93" t="n"/>
      <c r="F31" s="93" t="n"/>
      <c r="G31" s="93" t="n"/>
      <c r="H31" s="94" t="n"/>
    </row>
    <row r="32" ht="15" customHeight="1">
      <c r="A32" s="118" t="n"/>
      <c r="B32" s="93">
        <f>IF($A32="","",IF(TermCount=1,INDEX(TermLabels,1),IF(COUNT(TermEnds)=0,"",INDEX(TermLabels,MIN(TermCount,1+SUMPRODUCT(--(TermEnds&lt;&gt;""),--($A32&gt;TermEnds)))))))</f>
        <v/>
      </c>
      <c r="C32" s="93" t="n"/>
      <c r="D32" s="93" t="n"/>
      <c r="E32" s="93" t="n"/>
      <c r="F32" s="93" t="n"/>
      <c r="G32" s="93" t="n"/>
      <c r="H32" s="94" t="n"/>
    </row>
    <row r="33" ht="15" customHeight="1">
      <c r="A33" s="118" t="n"/>
      <c r="B33" s="93">
        <f>IF($A33="","",IF(TermCount=1,INDEX(TermLabels,1),IF(COUNT(TermEnds)=0,"",INDEX(TermLabels,MIN(TermCount,1+SUMPRODUCT(--(TermEnds&lt;&gt;""),--($A33&gt;TermEnds)))))))</f>
        <v/>
      </c>
      <c r="C33" s="93" t="n"/>
      <c r="D33" s="93" t="n"/>
      <c r="E33" s="93" t="n"/>
      <c r="F33" s="93" t="n"/>
      <c r="G33" s="93" t="n"/>
      <c r="H33" s="94" t="n"/>
    </row>
    <row r="34" ht="15" customHeight="1">
      <c r="A34" s="118" t="n"/>
      <c r="B34" s="93">
        <f>IF($A34="","",IF(TermCount=1,INDEX(TermLabels,1),IF(COUNT(TermEnds)=0,"",INDEX(TermLabels,MIN(TermCount,1+SUMPRODUCT(--(TermEnds&lt;&gt;""),--($A34&gt;TermEnds)))))))</f>
        <v/>
      </c>
      <c r="C34" s="93" t="n"/>
      <c r="D34" s="93" t="n"/>
      <c r="E34" s="93" t="n"/>
      <c r="F34" s="93" t="n"/>
      <c r="G34" s="93" t="n"/>
      <c r="H34" s="94" t="n"/>
    </row>
    <row r="35" ht="15" customHeight="1">
      <c r="A35" s="118" t="n"/>
      <c r="B35" s="93">
        <f>IF($A35="","",IF(TermCount=1,INDEX(TermLabels,1),IF(COUNT(TermEnds)=0,"",INDEX(TermLabels,MIN(TermCount,1+SUMPRODUCT(--(TermEnds&lt;&gt;""),--($A35&gt;TermEnds)))))))</f>
        <v/>
      </c>
      <c r="C35" s="93" t="n"/>
      <c r="D35" s="93" t="n"/>
      <c r="E35" s="93" t="n"/>
      <c r="F35" s="93" t="n"/>
      <c r="G35" s="93" t="n"/>
      <c r="H35" s="94" t="n"/>
    </row>
    <row r="36" ht="15" customHeight="1">
      <c r="A36" s="118" t="n"/>
      <c r="B36" s="93">
        <f>IF($A36="","",IF(TermCount=1,INDEX(TermLabels,1),IF(COUNT(TermEnds)=0,"",INDEX(TermLabels,MIN(TermCount,1+SUMPRODUCT(--(TermEnds&lt;&gt;""),--($A36&gt;TermEnds)))))))</f>
        <v/>
      </c>
      <c r="C36" s="93" t="n"/>
      <c r="D36" s="93" t="n"/>
      <c r="E36" s="93" t="n"/>
      <c r="F36" s="93" t="n"/>
      <c r="G36" s="93" t="n"/>
      <c r="H36" s="94" t="n"/>
    </row>
    <row r="37" ht="15" customHeight="1">
      <c r="A37" s="118" t="n"/>
      <c r="B37" s="93">
        <f>IF($A37="","",IF(TermCount=1,INDEX(TermLabels,1),IF(COUNT(TermEnds)=0,"",INDEX(TermLabels,MIN(TermCount,1+SUMPRODUCT(--(TermEnds&lt;&gt;""),--($A37&gt;TermEnds)))))))</f>
        <v/>
      </c>
      <c r="C37" s="93" t="n"/>
      <c r="D37" s="93" t="n"/>
      <c r="E37" s="93" t="n"/>
      <c r="F37" s="93" t="n"/>
      <c r="G37" s="93" t="n"/>
      <c r="H37" s="94" t="n"/>
    </row>
    <row r="38" ht="15" customHeight="1">
      <c r="A38" s="118" t="n"/>
      <c r="B38" s="93">
        <f>IF($A38="","",IF(TermCount=1,INDEX(TermLabels,1),IF(COUNT(TermEnds)=0,"",INDEX(TermLabels,MIN(TermCount,1+SUMPRODUCT(--(TermEnds&lt;&gt;""),--($A38&gt;TermEnds)))))))</f>
        <v/>
      </c>
      <c r="C38" s="93" t="n"/>
      <c r="D38" s="93" t="n"/>
      <c r="E38" s="93" t="n"/>
      <c r="F38" s="93" t="n"/>
      <c r="G38" s="93" t="n"/>
      <c r="H38" s="94" t="n"/>
    </row>
    <row r="39" ht="15" customHeight="1">
      <c r="A39" s="118" t="n"/>
      <c r="B39" s="93">
        <f>IF($A39="","",IF(TermCount=1,INDEX(TermLabels,1),IF(COUNT(TermEnds)=0,"",INDEX(TermLabels,MIN(TermCount,1+SUMPRODUCT(--(TermEnds&lt;&gt;""),--($A39&gt;TermEnds)))))))</f>
        <v/>
      </c>
      <c r="C39" s="93" t="n"/>
      <c r="D39" s="93" t="n"/>
      <c r="E39" s="93" t="n"/>
      <c r="F39" s="93" t="n"/>
      <c r="G39" s="93" t="n"/>
      <c r="H39" s="94" t="n"/>
    </row>
    <row r="40" ht="15" customHeight="1">
      <c r="A40" s="118" t="n"/>
      <c r="B40" s="93">
        <f>IF($A40="","",IF(TermCount=1,INDEX(TermLabels,1),IF(COUNT(TermEnds)=0,"",INDEX(TermLabels,MIN(TermCount,1+SUMPRODUCT(--(TermEnds&lt;&gt;""),--($A40&gt;TermEnds)))))))</f>
        <v/>
      </c>
      <c r="C40" s="93" t="n"/>
      <c r="D40" s="93" t="n"/>
      <c r="E40" s="93" t="n"/>
      <c r="F40" s="93" t="n"/>
      <c r="G40" s="93" t="n"/>
      <c r="H40" s="94" t="n"/>
    </row>
    <row r="41" ht="15" customHeight="1">
      <c r="A41" s="118" t="n"/>
      <c r="B41" s="93">
        <f>IF($A41="","",IF(TermCount=1,INDEX(TermLabels,1),IF(COUNT(TermEnds)=0,"",INDEX(TermLabels,MIN(TermCount,1+SUMPRODUCT(--(TermEnds&lt;&gt;""),--($A41&gt;TermEnds)))))))</f>
        <v/>
      </c>
      <c r="C41" s="93" t="n"/>
      <c r="D41" s="93" t="n"/>
      <c r="E41" s="93" t="n"/>
      <c r="F41" s="93" t="n"/>
      <c r="G41" s="93" t="n"/>
      <c r="H41" s="94" t="n"/>
    </row>
    <row r="42" ht="15" customHeight="1">
      <c r="A42" s="118" t="n"/>
      <c r="B42" s="93">
        <f>IF($A42="","",IF(TermCount=1,INDEX(TermLabels,1),IF(COUNT(TermEnds)=0,"",INDEX(TermLabels,MIN(TermCount,1+SUMPRODUCT(--(TermEnds&lt;&gt;""),--($A42&gt;TermEnds)))))))</f>
        <v/>
      </c>
      <c r="C42" s="93" t="n"/>
      <c r="D42" s="93" t="n"/>
      <c r="E42" s="93" t="n"/>
      <c r="F42" s="93" t="n"/>
      <c r="G42" s="93" t="n"/>
      <c r="H42" s="94" t="n"/>
    </row>
    <row r="43" ht="15" customHeight="1">
      <c r="A43" s="118" t="n"/>
      <c r="B43" s="93">
        <f>IF($A43="","",IF(TermCount=1,INDEX(TermLabels,1),IF(COUNT(TermEnds)=0,"",INDEX(TermLabels,MIN(TermCount,1+SUMPRODUCT(--(TermEnds&lt;&gt;""),--($A43&gt;TermEnds)))))))</f>
        <v/>
      </c>
      <c r="C43" s="93" t="n"/>
      <c r="D43" s="93" t="n"/>
      <c r="E43" s="93" t="n"/>
      <c r="F43" s="93" t="n"/>
      <c r="G43" s="93" t="n"/>
      <c r="H43" s="94" t="n"/>
    </row>
    <row r="44" ht="15" customHeight="1">
      <c r="A44" s="118" t="n"/>
      <c r="B44" s="93">
        <f>IF($A44="","",IF(TermCount=1,INDEX(TermLabels,1),IF(COUNT(TermEnds)=0,"",INDEX(TermLabels,MIN(TermCount,1+SUMPRODUCT(--(TermEnds&lt;&gt;""),--($A44&gt;TermEnds)))))))</f>
        <v/>
      </c>
      <c r="C44" s="93" t="n"/>
      <c r="D44" s="93" t="n"/>
      <c r="E44" s="93" t="n"/>
      <c r="F44" s="93" t="n"/>
      <c r="G44" s="93" t="n"/>
      <c r="H44" s="94" t="n"/>
    </row>
    <row r="45" ht="15" customHeight="1">
      <c r="A45" s="118" t="n"/>
      <c r="B45" s="93">
        <f>IF($A45="","",IF(TermCount=1,INDEX(TermLabels,1),IF(COUNT(TermEnds)=0,"",INDEX(TermLabels,MIN(TermCount,1+SUMPRODUCT(--(TermEnds&lt;&gt;""),--($A45&gt;TermEnds)))))))</f>
        <v/>
      </c>
      <c r="C45" s="93" t="n"/>
      <c r="D45" s="93" t="n"/>
      <c r="E45" s="93" t="n"/>
      <c r="F45" s="93" t="n"/>
      <c r="G45" s="93" t="n"/>
      <c r="H45" s="94" t="n"/>
    </row>
    <row r="46" ht="15" customHeight="1">
      <c r="A46" s="118" t="n"/>
      <c r="B46" s="93">
        <f>IF($A46="","",IF(TermCount=1,INDEX(TermLabels,1),IF(COUNT(TermEnds)=0,"",INDEX(TermLabels,MIN(TermCount,1+SUMPRODUCT(--(TermEnds&lt;&gt;""),--($A46&gt;TermEnds)))))))</f>
        <v/>
      </c>
      <c r="C46" s="93" t="n"/>
      <c r="D46" s="93" t="n"/>
      <c r="E46" s="93" t="n"/>
      <c r="F46" s="93" t="n"/>
      <c r="G46" s="93" t="n"/>
      <c r="H46" s="94" t="n"/>
    </row>
    <row r="47" ht="15" customHeight="1">
      <c r="A47" s="118" t="n"/>
      <c r="B47" s="93">
        <f>IF($A47="","",IF(TermCount=1,INDEX(TermLabels,1),IF(COUNT(TermEnds)=0,"",INDEX(TermLabels,MIN(TermCount,1+SUMPRODUCT(--(TermEnds&lt;&gt;""),--($A47&gt;TermEnds)))))))</f>
        <v/>
      </c>
      <c r="C47" s="93" t="n"/>
      <c r="D47" s="93" t="n"/>
      <c r="E47" s="93" t="n"/>
      <c r="F47" s="93" t="n"/>
      <c r="G47" s="93" t="n"/>
      <c r="H47" s="94" t="n"/>
    </row>
    <row r="48" ht="15" customHeight="1">
      <c r="A48" s="118" t="n"/>
      <c r="B48" s="93">
        <f>IF($A48="","",IF(TermCount=1,INDEX(TermLabels,1),IF(COUNT(TermEnds)=0,"",INDEX(TermLabels,MIN(TermCount,1+SUMPRODUCT(--(TermEnds&lt;&gt;""),--($A48&gt;TermEnds)))))))</f>
        <v/>
      </c>
      <c r="C48" s="93" t="n"/>
      <c r="D48" s="93" t="n"/>
      <c r="E48" s="93" t="n"/>
      <c r="F48" s="93" t="n"/>
      <c r="G48" s="93" t="n"/>
      <c r="H48" s="94" t="n"/>
    </row>
    <row r="49" ht="15" customHeight="1">
      <c r="A49" s="118" t="n"/>
      <c r="B49" s="93">
        <f>IF($A49="","",IF(TermCount=1,INDEX(TermLabels,1),IF(COUNT(TermEnds)=0,"",INDEX(TermLabels,MIN(TermCount,1+SUMPRODUCT(--(TermEnds&lt;&gt;""),--($A49&gt;TermEnds)))))))</f>
        <v/>
      </c>
      <c r="C49" s="93" t="n"/>
      <c r="D49" s="93" t="n"/>
      <c r="E49" s="93" t="n"/>
      <c r="F49" s="93" t="n"/>
      <c r="G49" s="93" t="n"/>
      <c r="H49" s="94" t="n"/>
    </row>
    <row r="50" ht="15" customHeight="1">
      <c r="A50" s="118" t="n"/>
      <c r="B50" s="93">
        <f>IF($A50="","",IF(TermCount=1,INDEX(TermLabels,1),IF(COUNT(TermEnds)=0,"",INDEX(TermLabels,MIN(TermCount,1+SUMPRODUCT(--(TermEnds&lt;&gt;""),--($A50&gt;TermEnds)))))))</f>
        <v/>
      </c>
      <c r="C50" s="93" t="n"/>
      <c r="D50" s="93" t="n"/>
      <c r="E50" s="93" t="n"/>
      <c r="F50" s="93" t="n"/>
      <c r="G50" s="93" t="n"/>
      <c r="H50" s="94" t="n"/>
    </row>
    <row r="51" ht="15" customHeight="1">
      <c r="A51" s="118" t="n"/>
      <c r="B51" s="93">
        <f>IF($A51="","",IF(TermCount=1,INDEX(TermLabels,1),IF(COUNT(TermEnds)=0,"",INDEX(TermLabels,MIN(TermCount,1+SUMPRODUCT(--(TermEnds&lt;&gt;""),--($A51&gt;TermEnds)))))))</f>
        <v/>
      </c>
      <c r="C51" s="93" t="n"/>
      <c r="D51" s="93" t="n"/>
      <c r="E51" s="93" t="n"/>
      <c r="F51" s="93" t="n"/>
      <c r="G51" s="93" t="n"/>
      <c r="H51" s="94" t="n"/>
    </row>
    <row r="52" ht="15" customHeight="1">
      <c r="A52" s="118" t="n"/>
      <c r="B52" s="93">
        <f>IF($A52="","",IF(TermCount=1,INDEX(TermLabels,1),IF(COUNT(TermEnds)=0,"",INDEX(TermLabels,MIN(TermCount,1+SUMPRODUCT(--(TermEnds&lt;&gt;""),--($A52&gt;TermEnds)))))))</f>
        <v/>
      </c>
      <c r="C52" s="93" t="n"/>
      <c r="D52" s="93" t="n"/>
      <c r="E52" s="93" t="n"/>
      <c r="F52" s="93" t="n"/>
      <c r="G52" s="93" t="n"/>
      <c r="H52" s="94" t="n"/>
    </row>
    <row r="53" ht="15" customHeight="1">
      <c r="A53" s="118" t="n"/>
      <c r="B53" s="93">
        <f>IF($A53="","",IF(TermCount=1,INDEX(TermLabels,1),IF(COUNT(TermEnds)=0,"",INDEX(TermLabels,MIN(TermCount,1+SUMPRODUCT(--(TermEnds&lt;&gt;""),--($A53&gt;TermEnds)))))))</f>
        <v/>
      </c>
      <c r="C53" s="93" t="n"/>
      <c r="D53" s="93" t="n"/>
      <c r="E53" s="93" t="n"/>
      <c r="F53" s="93" t="n"/>
      <c r="G53" s="93" t="n"/>
      <c r="H53" s="94" t="n"/>
    </row>
    <row r="54" ht="15" customHeight="1">
      <c r="A54" s="118" t="n"/>
      <c r="B54" s="93">
        <f>IF($A54="","",IF(TermCount=1,INDEX(TermLabels,1),IF(COUNT(TermEnds)=0,"",INDEX(TermLabels,MIN(TermCount,1+SUMPRODUCT(--(TermEnds&lt;&gt;""),--($A54&gt;TermEnds)))))))</f>
        <v/>
      </c>
      <c r="C54" s="93" t="n"/>
      <c r="D54" s="93" t="n"/>
      <c r="E54" s="93" t="n"/>
      <c r="F54" s="93" t="n"/>
      <c r="G54" s="93" t="n"/>
      <c r="H54" s="94" t="n"/>
    </row>
    <row r="55" ht="15" customHeight="1">
      <c r="A55" s="118" t="n"/>
      <c r="B55" s="93">
        <f>IF($A55="","",IF(TermCount=1,INDEX(TermLabels,1),IF(COUNT(TermEnds)=0,"",INDEX(TermLabels,MIN(TermCount,1+SUMPRODUCT(--(TermEnds&lt;&gt;""),--($A55&gt;TermEnds)))))))</f>
        <v/>
      </c>
      <c r="C55" s="93" t="n"/>
      <c r="D55" s="93" t="n"/>
      <c r="E55" s="93" t="n"/>
      <c r="F55" s="93" t="n"/>
      <c r="G55" s="93" t="n"/>
      <c r="H55" s="94" t="n"/>
    </row>
    <row r="56" ht="15" customHeight="1">
      <c r="A56" s="118" t="n"/>
      <c r="B56" s="93">
        <f>IF($A56="","",IF(TermCount=1,INDEX(TermLabels,1),IF(COUNT(TermEnds)=0,"",INDEX(TermLabels,MIN(TermCount,1+SUMPRODUCT(--(TermEnds&lt;&gt;""),--($A56&gt;TermEnds)))))))</f>
        <v/>
      </c>
      <c r="C56" s="93" t="n"/>
      <c r="D56" s="93" t="n"/>
      <c r="E56" s="93" t="n"/>
      <c r="F56" s="93" t="n"/>
      <c r="G56" s="93" t="n"/>
      <c r="H56" s="94" t="n"/>
    </row>
    <row r="57" ht="15" customHeight="1">
      <c r="A57" s="118" t="n"/>
      <c r="B57" s="93">
        <f>IF($A57="","",IF(TermCount=1,INDEX(TermLabels,1),IF(COUNT(TermEnds)=0,"",INDEX(TermLabels,MIN(TermCount,1+SUMPRODUCT(--(TermEnds&lt;&gt;""),--($A57&gt;TermEnds)))))))</f>
        <v/>
      </c>
      <c r="C57" s="93" t="n"/>
      <c r="D57" s="93" t="n"/>
      <c r="E57" s="93" t="n"/>
      <c r="F57" s="93" t="n"/>
      <c r="G57" s="93" t="n"/>
      <c r="H57" s="94" t="n"/>
    </row>
    <row r="58" ht="15" customHeight="1">
      <c r="A58" s="118" t="n"/>
      <c r="B58" s="93">
        <f>IF($A58="","",IF(TermCount=1,INDEX(TermLabels,1),IF(COUNT(TermEnds)=0,"",INDEX(TermLabels,MIN(TermCount,1+SUMPRODUCT(--(TermEnds&lt;&gt;""),--($A58&gt;TermEnds)))))))</f>
        <v/>
      </c>
      <c r="C58" s="93" t="n"/>
      <c r="D58" s="93" t="n"/>
      <c r="E58" s="93" t="n"/>
      <c r="F58" s="93" t="n"/>
      <c r="G58" s="93" t="n"/>
      <c r="H58" s="94" t="n"/>
    </row>
    <row r="59" ht="15" customHeight="1">
      <c r="A59" s="118" t="n"/>
      <c r="B59" s="93">
        <f>IF($A59="","",IF(TermCount=1,INDEX(TermLabels,1),IF(COUNT(TermEnds)=0,"",INDEX(TermLabels,MIN(TermCount,1+SUMPRODUCT(--(TermEnds&lt;&gt;""),--($A59&gt;TermEnds)))))))</f>
        <v/>
      </c>
      <c r="C59" s="93" t="n"/>
      <c r="D59" s="93" t="n"/>
      <c r="E59" s="93" t="n"/>
      <c r="F59" s="93" t="n"/>
      <c r="G59" s="93" t="n"/>
      <c r="H59" s="94" t="n"/>
    </row>
    <row r="60" ht="15" customHeight="1">
      <c r="A60" s="118" t="n"/>
      <c r="B60" s="93">
        <f>IF($A60="","",IF(TermCount=1,INDEX(TermLabels,1),IF(COUNT(TermEnds)=0,"",INDEX(TermLabels,MIN(TermCount,1+SUMPRODUCT(--(TermEnds&lt;&gt;""),--($A60&gt;TermEnds)))))))</f>
        <v/>
      </c>
      <c r="C60" s="93" t="n"/>
      <c r="D60" s="93" t="n"/>
      <c r="E60" s="93" t="n"/>
      <c r="F60" s="93" t="n"/>
      <c r="G60" s="93" t="n"/>
      <c r="H60" s="94" t="n"/>
    </row>
    <row r="61" ht="15" customHeight="1">
      <c r="A61" s="118" t="n"/>
      <c r="B61" s="93">
        <f>IF($A61="","",IF(TermCount=1,INDEX(TermLabels,1),IF(COUNT(TermEnds)=0,"",INDEX(TermLabels,MIN(TermCount,1+SUMPRODUCT(--(TermEnds&lt;&gt;""),--($A61&gt;TermEnds)))))))</f>
        <v/>
      </c>
      <c r="C61" s="93" t="n"/>
      <c r="D61" s="93" t="n"/>
      <c r="E61" s="93" t="n"/>
      <c r="F61" s="93" t="n"/>
      <c r="G61" s="93" t="n"/>
      <c r="H61" s="94" t="n"/>
    </row>
    <row r="62" ht="15" customHeight="1">
      <c r="A62" s="118" t="n"/>
      <c r="B62" s="93">
        <f>IF($A62="","",IF(TermCount=1,INDEX(TermLabels,1),IF(COUNT(TermEnds)=0,"",INDEX(TermLabels,MIN(TermCount,1+SUMPRODUCT(--(TermEnds&lt;&gt;""),--($A62&gt;TermEnds)))))))</f>
        <v/>
      </c>
      <c r="C62" s="93" t="n"/>
      <c r="D62" s="93" t="n"/>
      <c r="E62" s="93" t="n"/>
      <c r="F62" s="93" t="n"/>
      <c r="G62" s="93" t="n"/>
      <c r="H62" s="94" t="n"/>
    </row>
    <row r="63" ht="15" customHeight="1">
      <c r="A63" s="118" t="n"/>
      <c r="B63" s="93">
        <f>IF($A63="","",IF(TermCount=1,INDEX(TermLabels,1),IF(COUNT(TermEnds)=0,"",INDEX(TermLabels,MIN(TermCount,1+SUMPRODUCT(--(TermEnds&lt;&gt;""),--($A63&gt;TermEnds)))))))</f>
        <v/>
      </c>
      <c r="C63" s="93" t="n"/>
      <c r="D63" s="93" t="n"/>
      <c r="E63" s="93" t="n"/>
      <c r="F63" s="93" t="n"/>
      <c r="G63" s="93" t="n"/>
      <c r="H63" s="94" t="n"/>
    </row>
    <row r="64" ht="15" customHeight="1">
      <c r="A64" s="118" t="n"/>
      <c r="B64" s="93">
        <f>IF($A64="","",IF(TermCount=1,INDEX(TermLabels,1),IF(COUNT(TermEnds)=0,"",INDEX(TermLabels,MIN(TermCount,1+SUMPRODUCT(--(TermEnds&lt;&gt;""),--($A64&gt;TermEnds)))))))</f>
        <v/>
      </c>
      <c r="C64" s="93" t="n"/>
      <c r="D64" s="93" t="n"/>
      <c r="E64" s="93" t="n"/>
      <c r="F64" s="93" t="n"/>
      <c r="G64" s="93" t="n"/>
      <c r="H64" s="94" t="n"/>
    </row>
    <row r="65" ht="15" customHeight="1">
      <c r="A65" s="118" t="n"/>
      <c r="B65" s="93">
        <f>IF($A65="","",IF(TermCount=1,INDEX(TermLabels,1),IF(COUNT(TermEnds)=0,"",INDEX(TermLabels,MIN(TermCount,1+SUMPRODUCT(--(TermEnds&lt;&gt;""),--($A65&gt;TermEnds)))))))</f>
        <v/>
      </c>
      <c r="C65" s="93" t="n"/>
      <c r="D65" s="93" t="n"/>
      <c r="E65" s="93" t="n"/>
      <c r="F65" s="93" t="n"/>
      <c r="G65" s="93" t="n"/>
      <c r="H65" s="94" t="n"/>
    </row>
    <row r="66" ht="15" customHeight="1">
      <c r="A66" s="118" t="n"/>
      <c r="B66" s="93">
        <f>IF($A66="","",IF(TermCount=1,INDEX(TermLabels,1),IF(COUNT(TermEnds)=0,"",INDEX(TermLabels,MIN(TermCount,1+SUMPRODUCT(--(TermEnds&lt;&gt;""),--($A66&gt;TermEnds)))))))</f>
        <v/>
      </c>
      <c r="C66" s="93" t="n"/>
      <c r="D66" s="93" t="n"/>
      <c r="E66" s="93" t="n"/>
      <c r="F66" s="93" t="n"/>
      <c r="G66" s="93" t="n"/>
      <c r="H66" s="94" t="n"/>
    </row>
    <row r="67" ht="15" customHeight="1">
      <c r="A67" s="118" t="n"/>
      <c r="B67" s="93">
        <f>IF($A67="","",IF(TermCount=1,INDEX(TermLabels,1),IF(COUNT(TermEnds)=0,"",INDEX(TermLabels,MIN(TermCount,1+SUMPRODUCT(--(TermEnds&lt;&gt;""),--($A67&gt;TermEnds)))))))</f>
        <v/>
      </c>
      <c r="C67" s="93" t="n"/>
      <c r="D67" s="93" t="n"/>
      <c r="E67" s="93" t="n"/>
      <c r="F67" s="93" t="n"/>
      <c r="G67" s="93" t="n"/>
      <c r="H67" s="94" t="n"/>
    </row>
    <row r="68" ht="15" customHeight="1">
      <c r="A68" s="118" t="n"/>
      <c r="B68" s="93">
        <f>IF($A68="","",IF(TermCount=1,INDEX(TermLabels,1),IF(COUNT(TermEnds)=0,"",INDEX(TermLabels,MIN(TermCount,1+SUMPRODUCT(--(TermEnds&lt;&gt;""),--($A68&gt;TermEnds)))))))</f>
        <v/>
      </c>
      <c r="C68" s="93" t="n"/>
      <c r="D68" s="93" t="n"/>
      <c r="E68" s="93" t="n"/>
      <c r="F68" s="93" t="n"/>
      <c r="G68" s="93" t="n"/>
      <c r="H68" s="94" t="n"/>
    </row>
    <row r="69" ht="15" customHeight="1">
      <c r="A69" s="118" t="n"/>
      <c r="B69" s="93">
        <f>IF($A69="","",IF(TermCount=1,INDEX(TermLabels,1),IF(COUNT(TermEnds)=0,"",INDEX(TermLabels,MIN(TermCount,1+SUMPRODUCT(--(TermEnds&lt;&gt;""),--($A69&gt;TermEnds)))))))</f>
        <v/>
      </c>
      <c r="C69" s="93" t="n"/>
      <c r="D69" s="93" t="n"/>
      <c r="E69" s="93" t="n"/>
      <c r="F69" s="93" t="n"/>
      <c r="G69" s="93" t="n"/>
      <c r="H69" s="94" t="n"/>
    </row>
    <row r="70" ht="15" customHeight="1">
      <c r="A70" s="118" t="n"/>
      <c r="B70" s="93">
        <f>IF($A70="","",IF(TermCount=1,INDEX(TermLabels,1),IF(COUNT(TermEnds)=0,"",INDEX(TermLabels,MIN(TermCount,1+SUMPRODUCT(--(TermEnds&lt;&gt;""),--($A70&gt;TermEnds)))))))</f>
        <v/>
      </c>
      <c r="C70" s="93" t="n"/>
      <c r="D70" s="93" t="n"/>
      <c r="E70" s="93" t="n"/>
      <c r="F70" s="93" t="n"/>
      <c r="G70" s="93" t="n"/>
      <c r="H70" s="94" t="n"/>
    </row>
    <row r="71" ht="15" customHeight="1">
      <c r="A71" s="118" t="n"/>
      <c r="B71" s="93">
        <f>IF($A71="","",IF(TermCount=1,INDEX(TermLabels,1),IF(COUNT(TermEnds)=0,"",INDEX(TermLabels,MIN(TermCount,1+SUMPRODUCT(--(TermEnds&lt;&gt;""),--($A71&gt;TermEnds)))))))</f>
        <v/>
      </c>
      <c r="C71" s="93" t="n"/>
      <c r="D71" s="93" t="n"/>
      <c r="E71" s="93" t="n"/>
      <c r="F71" s="93" t="n"/>
      <c r="G71" s="93" t="n"/>
      <c r="H71" s="94" t="n"/>
    </row>
    <row r="72" ht="15" customHeight="1">
      <c r="A72" s="118" t="n"/>
      <c r="B72" s="93">
        <f>IF($A72="","",IF(TermCount=1,INDEX(TermLabels,1),IF(COUNT(TermEnds)=0,"",INDEX(TermLabels,MIN(TermCount,1+SUMPRODUCT(--(TermEnds&lt;&gt;""),--($A72&gt;TermEnds)))))))</f>
        <v/>
      </c>
      <c r="C72" s="93" t="n"/>
      <c r="D72" s="93" t="n"/>
      <c r="E72" s="93" t="n"/>
      <c r="F72" s="93" t="n"/>
      <c r="G72" s="93" t="n"/>
      <c r="H72" s="94" t="n"/>
    </row>
    <row r="73" ht="15" customHeight="1">
      <c r="A73" s="118" t="n"/>
      <c r="B73" s="93">
        <f>IF($A73="","",IF(TermCount=1,INDEX(TermLabels,1),IF(COUNT(TermEnds)=0,"",INDEX(TermLabels,MIN(TermCount,1+SUMPRODUCT(--(TermEnds&lt;&gt;""),--($A73&gt;TermEnds)))))))</f>
        <v/>
      </c>
      <c r="C73" s="93" t="n"/>
      <c r="D73" s="93" t="n"/>
      <c r="E73" s="93" t="n"/>
      <c r="F73" s="93" t="n"/>
      <c r="G73" s="93" t="n"/>
      <c r="H73" s="94" t="n"/>
    </row>
    <row r="74" ht="15" customHeight="1">
      <c r="A74" s="118" t="n"/>
      <c r="B74" s="93">
        <f>IF($A74="","",IF(TermCount=1,INDEX(TermLabels,1),IF(COUNT(TermEnds)=0,"",INDEX(TermLabels,MIN(TermCount,1+SUMPRODUCT(--(TermEnds&lt;&gt;""),--($A74&gt;TermEnds)))))))</f>
        <v/>
      </c>
      <c r="C74" s="93" t="n"/>
      <c r="D74" s="93" t="n"/>
      <c r="E74" s="93" t="n"/>
      <c r="F74" s="93" t="n"/>
      <c r="G74" s="93" t="n"/>
      <c r="H74" s="94" t="n"/>
    </row>
    <row r="75" ht="15" customHeight="1">
      <c r="A75" s="118" t="n"/>
      <c r="B75" s="93">
        <f>IF($A75="","",IF(TermCount=1,INDEX(TermLabels,1),IF(COUNT(TermEnds)=0,"",INDEX(TermLabels,MIN(TermCount,1+SUMPRODUCT(--(TermEnds&lt;&gt;""),--($A75&gt;TermEnds)))))))</f>
        <v/>
      </c>
      <c r="C75" s="93" t="n"/>
      <c r="D75" s="93" t="n"/>
      <c r="E75" s="93" t="n"/>
      <c r="F75" s="93" t="n"/>
      <c r="G75" s="93" t="n"/>
      <c r="H75" s="94" t="n"/>
    </row>
    <row r="76" ht="15" customHeight="1">
      <c r="A76" s="118" t="n"/>
      <c r="B76" s="93">
        <f>IF($A76="","",IF(TermCount=1,INDEX(TermLabels,1),IF(COUNT(TermEnds)=0,"",INDEX(TermLabels,MIN(TermCount,1+SUMPRODUCT(--(TermEnds&lt;&gt;""),--($A76&gt;TermEnds)))))))</f>
        <v/>
      </c>
      <c r="C76" s="93" t="n"/>
      <c r="D76" s="93" t="n"/>
      <c r="E76" s="93" t="n"/>
      <c r="F76" s="93" t="n"/>
      <c r="G76" s="93" t="n"/>
      <c r="H76" s="94" t="n"/>
    </row>
    <row r="77" ht="15" customHeight="1">
      <c r="A77" s="118" t="n"/>
      <c r="B77" s="93">
        <f>IF($A77="","",IF(TermCount=1,INDEX(TermLabels,1),IF(COUNT(TermEnds)=0,"",INDEX(TermLabels,MIN(TermCount,1+SUMPRODUCT(--(TermEnds&lt;&gt;""),--($A77&gt;TermEnds)))))))</f>
        <v/>
      </c>
      <c r="C77" s="93" t="n"/>
      <c r="D77" s="93" t="n"/>
      <c r="E77" s="93" t="n"/>
      <c r="F77" s="93" t="n"/>
      <c r="G77" s="93" t="n"/>
      <c r="H77" s="94" t="n"/>
    </row>
    <row r="78" ht="15" customHeight="1">
      <c r="A78" s="118" t="n"/>
      <c r="B78" s="93">
        <f>IF($A78="","",IF(TermCount=1,INDEX(TermLabels,1),IF(COUNT(TermEnds)=0,"",INDEX(TermLabels,MIN(TermCount,1+SUMPRODUCT(--(TermEnds&lt;&gt;""),--($A78&gt;TermEnds)))))))</f>
        <v/>
      </c>
      <c r="C78" s="93" t="n"/>
      <c r="D78" s="93" t="n"/>
      <c r="E78" s="93" t="n"/>
      <c r="F78" s="93" t="n"/>
      <c r="G78" s="93" t="n"/>
      <c r="H78" s="94" t="n"/>
    </row>
    <row r="79" ht="15" customHeight="1">
      <c r="A79" s="118" t="n"/>
      <c r="B79" s="93">
        <f>IF($A79="","",IF(TermCount=1,INDEX(TermLabels,1),IF(COUNT(TermEnds)=0,"",INDEX(TermLabels,MIN(TermCount,1+SUMPRODUCT(--(TermEnds&lt;&gt;""),--($A79&gt;TermEnds)))))))</f>
        <v/>
      </c>
      <c r="C79" s="93" t="n"/>
      <c r="D79" s="93" t="n"/>
      <c r="E79" s="93" t="n"/>
      <c r="F79" s="93" t="n"/>
      <c r="G79" s="93" t="n"/>
      <c r="H79" s="94" t="n"/>
    </row>
    <row r="80" ht="15" customHeight="1">
      <c r="A80" s="118" t="n"/>
      <c r="B80" s="93">
        <f>IF($A80="","",IF(TermCount=1,INDEX(TermLabels,1),IF(COUNT(TermEnds)=0,"",INDEX(TermLabels,MIN(TermCount,1+SUMPRODUCT(--(TermEnds&lt;&gt;""),--($A80&gt;TermEnds)))))))</f>
        <v/>
      </c>
      <c r="C80" s="93" t="n"/>
      <c r="D80" s="93" t="n"/>
      <c r="E80" s="93" t="n"/>
      <c r="F80" s="93" t="n"/>
      <c r="G80" s="93" t="n"/>
      <c r="H80" s="94" t="n"/>
    </row>
    <row r="81" ht="15" customHeight="1">
      <c r="A81" s="118" t="n"/>
      <c r="B81" s="93">
        <f>IF($A81="","",IF(TermCount=1,INDEX(TermLabels,1),IF(COUNT(TermEnds)=0,"",INDEX(TermLabels,MIN(TermCount,1+SUMPRODUCT(--(TermEnds&lt;&gt;""),--($A81&gt;TermEnds)))))))</f>
        <v/>
      </c>
      <c r="C81" s="93" t="n"/>
      <c r="D81" s="93" t="n"/>
      <c r="E81" s="93" t="n"/>
      <c r="F81" s="93" t="n"/>
      <c r="G81" s="93" t="n"/>
      <c r="H81" s="94" t="n"/>
    </row>
    <row r="82" ht="15" customHeight="1">
      <c r="A82" s="118" t="n"/>
      <c r="B82" s="93">
        <f>IF($A82="","",IF(TermCount=1,INDEX(TermLabels,1),IF(COUNT(TermEnds)=0,"",INDEX(TermLabels,MIN(TermCount,1+SUMPRODUCT(--(TermEnds&lt;&gt;""),--($A82&gt;TermEnds)))))))</f>
        <v/>
      </c>
      <c r="C82" s="93" t="n"/>
      <c r="D82" s="93" t="n"/>
      <c r="E82" s="93" t="n"/>
      <c r="F82" s="93" t="n"/>
      <c r="G82" s="93" t="n"/>
      <c r="H82" s="94" t="n"/>
    </row>
    <row r="83" ht="15" customHeight="1">
      <c r="A83" s="118" t="n"/>
      <c r="B83" s="93">
        <f>IF($A83="","",IF(TermCount=1,INDEX(TermLabels,1),IF(COUNT(TermEnds)=0,"",INDEX(TermLabels,MIN(TermCount,1+SUMPRODUCT(--(TermEnds&lt;&gt;""),--($A83&gt;TermEnds)))))))</f>
        <v/>
      </c>
      <c r="C83" s="93" t="n"/>
      <c r="D83" s="93" t="n"/>
      <c r="E83" s="93" t="n"/>
      <c r="F83" s="93" t="n"/>
      <c r="G83" s="93" t="n"/>
      <c r="H83" s="94" t="n"/>
    </row>
    <row r="84" ht="15" customHeight="1">
      <c r="A84" s="118" t="n"/>
      <c r="B84" s="93">
        <f>IF($A84="","",IF(TermCount=1,INDEX(TermLabels,1),IF(COUNT(TermEnds)=0,"",INDEX(TermLabels,MIN(TermCount,1+SUMPRODUCT(--(TermEnds&lt;&gt;""),--($A84&gt;TermEnds)))))))</f>
        <v/>
      </c>
      <c r="C84" s="93" t="n"/>
      <c r="D84" s="93" t="n"/>
      <c r="E84" s="93" t="n"/>
      <c r="F84" s="93" t="n"/>
      <c r="G84" s="93" t="n"/>
      <c r="H84" s="94" t="n"/>
    </row>
    <row r="85" ht="15" customHeight="1">
      <c r="A85" s="118" t="n"/>
      <c r="B85" s="93">
        <f>IF($A85="","",IF(TermCount=1,INDEX(TermLabels,1),IF(COUNT(TermEnds)=0,"",INDEX(TermLabels,MIN(TermCount,1+SUMPRODUCT(--(TermEnds&lt;&gt;""),--($A85&gt;TermEnds)))))))</f>
        <v/>
      </c>
      <c r="C85" s="93" t="n"/>
      <c r="D85" s="93" t="n"/>
      <c r="E85" s="93" t="n"/>
      <c r="F85" s="93" t="n"/>
      <c r="G85" s="93" t="n"/>
      <c r="H85" s="94" t="n"/>
    </row>
    <row r="86" ht="15" customHeight="1">
      <c r="A86" s="118" t="n"/>
      <c r="B86" s="93">
        <f>IF($A86="","",IF(TermCount=1,INDEX(TermLabels,1),IF(COUNT(TermEnds)=0,"",INDEX(TermLabels,MIN(TermCount,1+SUMPRODUCT(--(TermEnds&lt;&gt;""),--($A86&gt;TermEnds)))))))</f>
        <v/>
      </c>
      <c r="C86" s="93" t="n"/>
      <c r="D86" s="93" t="n"/>
      <c r="E86" s="93" t="n"/>
      <c r="F86" s="93" t="n"/>
      <c r="G86" s="93" t="n"/>
      <c r="H86" s="94" t="n"/>
    </row>
    <row r="87" ht="15" customHeight="1">
      <c r="A87" s="118" t="n"/>
      <c r="B87" s="93">
        <f>IF($A87="","",IF(TermCount=1,INDEX(TermLabels,1),IF(COUNT(TermEnds)=0,"",INDEX(TermLabels,MIN(TermCount,1+SUMPRODUCT(--(TermEnds&lt;&gt;""),--($A87&gt;TermEnds)))))))</f>
        <v/>
      </c>
      <c r="C87" s="93" t="n"/>
      <c r="D87" s="93" t="n"/>
      <c r="E87" s="93" t="n"/>
      <c r="F87" s="93" t="n"/>
      <c r="G87" s="93" t="n"/>
      <c r="H87" s="94" t="n"/>
    </row>
    <row r="88" ht="15" customHeight="1">
      <c r="A88" s="118" t="n"/>
      <c r="B88" s="93">
        <f>IF($A88="","",IF(TermCount=1,INDEX(TermLabels,1),IF(COUNT(TermEnds)=0,"",INDEX(TermLabels,MIN(TermCount,1+SUMPRODUCT(--(TermEnds&lt;&gt;""),--($A88&gt;TermEnds)))))))</f>
        <v/>
      </c>
      <c r="C88" s="93" t="n"/>
      <c r="D88" s="93" t="n"/>
      <c r="E88" s="93" t="n"/>
      <c r="F88" s="93" t="n"/>
      <c r="G88" s="93" t="n"/>
      <c r="H88" s="94" t="n"/>
    </row>
    <row r="89" ht="15" customHeight="1">
      <c r="A89" s="118" t="n"/>
      <c r="B89" s="93">
        <f>IF($A89="","",IF(TermCount=1,INDEX(TermLabels,1),IF(COUNT(TermEnds)=0,"",INDEX(TermLabels,MIN(TermCount,1+SUMPRODUCT(--(TermEnds&lt;&gt;""),--($A89&gt;TermEnds)))))))</f>
        <v/>
      </c>
      <c r="C89" s="93" t="n"/>
      <c r="D89" s="93" t="n"/>
      <c r="E89" s="93" t="n"/>
      <c r="F89" s="93" t="n"/>
      <c r="G89" s="93" t="n"/>
      <c r="H89" s="94" t="n"/>
    </row>
    <row r="90" ht="15" customHeight="1">
      <c r="A90" s="118" t="n"/>
      <c r="B90" s="93">
        <f>IF($A90="","",IF(TermCount=1,INDEX(TermLabels,1),IF(COUNT(TermEnds)=0,"",INDEX(TermLabels,MIN(TermCount,1+SUMPRODUCT(--(TermEnds&lt;&gt;""),--($A90&gt;TermEnds)))))))</f>
        <v/>
      </c>
      <c r="C90" s="93" t="n"/>
      <c r="D90" s="93" t="n"/>
      <c r="E90" s="93" t="n"/>
      <c r="F90" s="93" t="n"/>
      <c r="G90" s="93" t="n"/>
      <c r="H90" s="94" t="n"/>
    </row>
    <row r="91" ht="15" customHeight="1">
      <c r="A91" s="118" t="n"/>
      <c r="B91" s="93">
        <f>IF($A91="","",IF(TermCount=1,INDEX(TermLabels,1),IF(COUNT(TermEnds)=0,"",INDEX(TermLabels,MIN(TermCount,1+SUMPRODUCT(--(TermEnds&lt;&gt;""),--($A91&gt;TermEnds)))))))</f>
        <v/>
      </c>
      <c r="C91" s="93" t="n"/>
      <c r="D91" s="93" t="n"/>
      <c r="E91" s="93" t="n"/>
      <c r="F91" s="93" t="n"/>
      <c r="G91" s="93" t="n"/>
      <c r="H91" s="94" t="n"/>
    </row>
    <row r="92" ht="15" customHeight="1">
      <c r="A92" s="118" t="n"/>
      <c r="B92" s="93">
        <f>IF($A92="","",IF(TermCount=1,INDEX(TermLabels,1),IF(COUNT(TermEnds)=0,"",INDEX(TermLabels,MIN(TermCount,1+SUMPRODUCT(--(TermEnds&lt;&gt;""),--($A92&gt;TermEnds)))))))</f>
        <v/>
      </c>
      <c r="C92" s="93" t="n"/>
      <c r="D92" s="93" t="n"/>
      <c r="E92" s="93" t="n"/>
      <c r="F92" s="93" t="n"/>
      <c r="G92" s="93" t="n"/>
      <c r="H92" s="94" t="n"/>
    </row>
    <row r="93" ht="15" customHeight="1">
      <c r="A93" s="118" t="n"/>
      <c r="B93" s="93">
        <f>IF($A93="","",IF(TermCount=1,INDEX(TermLabels,1),IF(COUNT(TermEnds)=0,"",INDEX(TermLabels,MIN(TermCount,1+SUMPRODUCT(--(TermEnds&lt;&gt;""),--($A93&gt;TermEnds)))))))</f>
        <v/>
      </c>
      <c r="C93" s="93" t="n"/>
      <c r="D93" s="93" t="n"/>
      <c r="E93" s="93" t="n"/>
      <c r="F93" s="93" t="n"/>
      <c r="G93" s="93" t="n"/>
      <c r="H93" s="94" t="n"/>
    </row>
    <row r="94" ht="15" customHeight="1">
      <c r="A94" s="118" t="n"/>
      <c r="B94" s="93">
        <f>IF($A94="","",IF(TermCount=1,INDEX(TermLabels,1),IF(COUNT(TermEnds)=0,"",INDEX(TermLabels,MIN(TermCount,1+SUMPRODUCT(--(TermEnds&lt;&gt;""),--($A94&gt;TermEnds)))))))</f>
        <v/>
      </c>
      <c r="C94" s="93" t="n"/>
      <c r="D94" s="93" t="n"/>
      <c r="E94" s="93" t="n"/>
      <c r="F94" s="93" t="n"/>
      <c r="G94" s="93" t="n"/>
      <c r="H94" s="94" t="n"/>
    </row>
    <row r="95" ht="15" customHeight="1">
      <c r="A95" s="118" t="n"/>
      <c r="B95" s="93">
        <f>IF($A95="","",IF(TermCount=1,INDEX(TermLabels,1),IF(COUNT(TermEnds)=0,"",INDEX(TermLabels,MIN(TermCount,1+SUMPRODUCT(--(TermEnds&lt;&gt;""),--($A95&gt;TermEnds)))))))</f>
        <v/>
      </c>
      <c r="C95" s="93" t="n"/>
      <c r="D95" s="93" t="n"/>
      <c r="E95" s="93" t="n"/>
      <c r="F95" s="93" t="n"/>
      <c r="G95" s="93" t="n"/>
      <c r="H95" s="94" t="n"/>
    </row>
    <row r="96" ht="15" customHeight="1">
      <c r="A96" s="118" t="n"/>
      <c r="B96" s="93">
        <f>IF($A96="","",IF(TermCount=1,INDEX(TermLabels,1),IF(COUNT(TermEnds)=0,"",INDEX(TermLabels,MIN(TermCount,1+SUMPRODUCT(--(TermEnds&lt;&gt;""),--($A96&gt;TermEnds)))))))</f>
        <v/>
      </c>
      <c r="C96" s="93" t="n"/>
      <c r="D96" s="93" t="n"/>
      <c r="E96" s="93" t="n"/>
      <c r="F96" s="93" t="n"/>
      <c r="G96" s="93" t="n"/>
      <c r="H96" s="94" t="n"/>
    </row>
    <row r="97" ht="15" customHeight="1">
      <c r="A97" s="118" t="n"/>
      <c r="B97" s="93">
        <f>IF($A97="","",IF(TermCount=1,INDEX(TermLabels,1),IF(COUNT(TermEnds)=0,"",INDEX(TermLabels,MIN(TermCount,1+SUMPRODUCT(--(TermEnds&lt;&gt;""),--($A97&gt;TermEnds)))))))</f>
        <v/>
      </c>
      <c r="C97" s="93" t="n"/>
      <c r="D97" s="93" t="n"/>
      <c r="E97" s="93" t="n"/>
      <c r="F97" s="93" t="n"/>
      <c r="G97" s="93" t="n"/>
      <c r="H97" s="94" t="n"/>
    </row>
    <row r="98" ht="15" customHeight="1">
      <c r="A98" s="118" t="n"/>
      <c r="B98" s="93">
        <f>IF($A98="","",IF(TermCount=1,INDEX(TermLabels,1),IF(COUNT(TermEnds)=0,"",INDEX(TermLabels,MIN(TermCount,1+SUMPRODUCT(--(TermEnds&lt;&gt;""),--($A98&gt;TermEnds)))))))</f>
        <v/>
      </c>
      <c r="C98" s="93" t="n"/>
      <c r="D98" s="93" t="n"/>
      <c r="E98" s="93" t="n"/>
      <c r="F98" s="93" t="n"/>
      <c r="G98" s="93" t="n"/>
      <c r="H98" s="94" t="n"/>
    </row>
    <row r="99" ht="15" customHeight="1">
      <c r="A99" s="118" t="n"/>
      <c r="B99" s="93">
        <f>IF($A99="","",IF(TermCount=1,INDEX(TermLabels,1),IF(COUNT(TermEnds)=0,"",INDEX(TermLabels,MIN(TermCount,1+SUMPRODUCT(--(TermEnds&lt;&gt;""),--($A99&gt;TermEnds)))))))</f>
        <v/>
      </c>
      <c r="C99" s="93" t="n"/>
      <c r="D99" s="93" t="n"/>
      <c r="E99" s="93" t="n"/>
      <c r="F99" s="93" t="n"/>
      <c r="G99" s="93" t="n"/>
      <c r="H99" s="94" t="n"/>
    </row>
    <row r="100" ht="15" customHeight="1">
      <c r="A100" s="118" t="n"/>
      <c r="B100" s="93">
        <f>IF($A100="","",IF(TermCount=1,INDEX(TermLabels,1),IF(COUNT(TermEnds)=0,"",INDEX(TermLabels,MIN(TermCount,1+SUMPRODUCT(--(TermEnds&lt;&gt;""),--($A100&gt;TermEnds)))))))</f>
        <v/>
      </c>
      <c r="C100" s="93" t="n"/>
      <c r="D100" s="93" t="n"/>
      <c r="E100" s="93" t="n"/>
      <c r="F100" s="93" t="n"/>
      <c r="G100" s="93" t="n"/>
      <c r="H100" s="94" t="n"/>
    </row>
    <row r="101" ht="15" customHeight="1">
      <c r="A101" s="118" t="n"/>
      <c r="B101" s="93">
        <f>IF($A101="","",IF(TermCount=1,INDEX(TermLabels,1),IF(COUNT(TermEnds)=0,"",INDEX(TermLabels,MIN(TermCount,1+SUMPRODUCT(--(TermEnds&lt;&gt;""),--($A101&gt;TermEnds)))))))</f>
        <v/>
      </c>
      <c r="C101" s="93" t="n"/>
      <c r="D101" s="93" t="n"/>
      <c r="E101" s="93" t="n"/>
      <c r="F101" s="93" t="n"/>
      <c r="G101" s="93" t="n"/>
      <c r="H101" s="94" t="n"/>
    </row>
    <row r="102" ht="15" customHeight="1">
      <c r="A102" s="118" t="n"/>
      <c r="B102" s="93">
        <f>IF($A102="","",IF(TermCount=1,INDEX(TermLabels,1),IF(COUNT(TermEnds)=0,"",INDEX(TermLabels,MIN(TermCount,1+SUMPRODUCT(--(TermEnds&lt;&gt;""),--($A102&gt;TermEnds)))))))</f>
        <v/>
      </c>
      <c r="C102" s="93" t="n"/>
      <c r="D102" s="93" t="n"/>
      <c r="E102" s="93" t="n"/>
      <c r="F102" s="93" t="n"/>
      <c r="G102" s="93" t="n"/>
      <c r="H102" s="94" t="n"/>
    </row>
    <row r="103" ht="15" customHeight="1">
      <c r="A103" s="118" t="n"/>
      <c r="B103" s="93">
        <f>IF($A103="","",IF(TermCount=1,INDEX(TermLabels,1),IF(COUNT(TermEnds)=0,"",INDEX(TermLabels,MIN(TermCount,1+SUMPRODUCT(--(TermEnds&lt;&gt;""),--($A103&gt;TermEnds)))))))</f>
        <v/>
      </c>
      <c r="C103" s="93" t="n"/>
      <c r="D103" s="93" t="n"/>
      <c r="E103" s="93" t="n"/>
      <c r="F103" s="93" t="n"/>
      <c r="G103" s="93" t="n"/>
      <c r="H103" s="94" t="n"/>
    </row>
    <row r="104" ht="15" customHeight="1">
      <c r="A104" s="118" t="n"/>
      <c r="B104" s="93">
        <f>IF($A104="","",IF(TermCount=1,INDEX(TermLabels,1),IF(COUNT(TermEnds)=0,"",INDEX(TermLabels,MIN(TermCount,1+SUMPRODUCT(--(TermEnds&lt;&gt;""),--($A104&gt;TermEnds)))))))</f>
        <v/>
      </c>
      <c r="C104" s="93" t="n"/>
      <c r="D104" s="93" t="n"/>
      <c r="E104" s="93" t="n"/>
      <c r="F104" s="93" t="n"/>
      <c r="G104" s="93" t="n"/>
      <c r="H104" s="94" t="n"/>
    </row>
    <row r="105" ht="15" customHeight="1">
      <c r="A105" s="118" t="n"/>
      <c r="B105" s="93">
        <f>IF($A105="","",IF(TermCount=1,INDEX(TermLabels,1),IF(COUNT(TermEnds)=0,"",INDEX(TermLabels,MIN(TermCount,1+SUMPRODUCT(--(TermEnds&lt;&gt;""),--($A105&gt;TermEnds)))))))</f>
        <v/>
      </c>
      <c r="C105" s="93" t="n"/>
      <c r="D105" s="93" t="n"/>
      <c r="E105" s="93" t="n"/>
      <c r="F105" s="93" t="n"/>
      <c r="G105" s="93" t="n"/>
      <c r="H105" s="94" t="n"/>
    </row>
    <row r="106" ht="15" customHeight="1">
      <c r="A106" s="118" t="n"/>
      <c r="B106" s="93">
        <f>IF($A106="","",IF(TermCount=1,INDEX(TermLabels,1),IF(COUNT(TermEnds)=0,"",INDEX(TermLabels,MIN(TermCount,1+SUMPRODUCT(--(TermEnds&lt;&gt;""),--($A106&gt;TermEnds)))))))</f>
        <v/>
      </c>
      <c r="C106" s="93" t="n"/>
      <c r="D106" s="93" t="n"/>
      <c r="E106" s="93" t="n"/>
      <c r="F106" s="93" t="n"/>
      <c r="G106" s="93" t="n"/>
      <c r="H106" s="94" t="n"/>
    </row>
    <row r="107" ht="15" customHeight="1">
      <c r="A107" s="118" t="n"/>
      <c r="B107" s="93">
        <f>IF($A107="","",IF(TermCount=1,INDEX(TermLabels,1),IF(COUNT(TermEnds)=0,"",INDEX(TermLabels,MIN(TermCount,1+SUMPRODUCT(--(TermEnds&lt;&gt;""),--($A107&gt;TermEnds)))))))</f>
        <v/>
      </c>
      <c r="C107" s="93" t="n"/>
      <c r="D107" s="93" t="n"/>
      <c r="E107" s="93" t="n"/>
      <c r="F107" s="93" t="n"/>
      <c r="G107" s="93" t="n"/>
      <c r="H107" s="94" t="n"/>
    </row>
    <row r="108" ht="15" customHeight="1">
      <c r="A108" s="118" t="n"/>
      <c r="B108" s="93">
        <f>IF($A108="","",IF(TermCount=1,INDEX(TermLabels,1),IF(COUNT(TermEnds)=0,"",INDEX(TermLabels,MIN(TermCount,1+SUMPRODUCT(--(TermEnds&lt;&gt;""),--($A108&gt;TermEnds)))))))</f>
        <v/>
      </c>
      <c r="C108" s="93" t="n"/>
      <c r="D108" s="93" t="n"/>
      <c r="E108" s="93" t="n"/>
      <c r="F108" s="93" t="n"/>
      <c r="G108" s="93" t="n"/>
      <c r="H108" s="94" t="n"/>
    </row>
    <row r="109" ht="15" customHeight="1">
      <c r="A109" s="118" t="n"/>
      <c r="B109" s="93">
        <f>IF($A109="","",IF(TermCount=1,INDEX(TermLabels,1),IF(COUNT(TermEnds)=0,"",INDEX(TermLabels,MIN(TermCount,1+SUMPRODUCT(--(TermEnds&lt;&gt;""),--($A109&gt;TermEnds)))))))</f>
        <v/>
      </c>
      <c r="C109" s="93" t="n"/>
      <c r="D109" s="93" t="n"/>
      <c r="E109" s="93" t="n"/>
      <c r="F109" s="93" t="n"/>
      <c r="G109" s="93" t="n"/>
      <c r="H109" s="94" t="n"/>
    </row>
    <row r="110" ht="15" customHeight="1">
      <c r="A110" s="118" t="n"/>
      <c r="B110" s="93">
        <f>IF($A110="","",IF(TermCount=1,INDEX(TermLabels,1),IF(COUNT(TermEnds)=0,"",INDEX(TermLabels,MIN(TermCount,1+SUMPRODUCT(--(TermEnds&lt;&gt;""),--($A110&gt;TermEnds)))))))</f>
        <v/>
      </c>
      <c r="C110" s="93" t="n"/>
      <c r="D110" s="93" t="n"/>
      <c r="E110" s="93" t="n"/>
      <c r="F110" s="93" t="n"/>
      <c r="G110" s="93" t="n"/>
      <c r="H110" s="94" t="n"/>
    </row>
    <row r="111" ht="15" customHeight="1">
      <c r="A111" s="118" t="n"/>
      <c r="B111" s="93">
        <f>IF($A111="","",IF(TermCount=1,INDEX(TermLabels,1),IF(COUNT(TermEnds)=0,"",INDEX(TermLabels,MIN(TermCount,1+SUMPRODUCT(--(TermEnds&lt;&gt;""),--($A111&gt;TermEnds)))))))</f>
        <v/>
      </c>
      <c r="C111" s="93" t="n"/>
      <c r="D111" s="93" t="n"/>
      <c r="E111" s="93" t="n"/>
      <c r="F111" s="93" t="n"/>
      <c r="G111" s="93" t="n"/>
      <c r="H111" s="94" t="n"/>
    </row>
    <row r="112" ht="15" customHeight="1">
      <c r="A112" s="118" t="n"/>
      <c r="B112" s="93">
        <f>IF($A112="","",IF(TermCount=1,INDEX(TermLabels,1),IF(COUNT(TermEnds)=0,"",INDEX(TermLabels,MIN(TermCount,1+SUMPRODUCT(--(TermEnds&lt;&gt;""),--($A112&gt;TermEnds)))))))</f>
        <v/>
      </c>
      <c r="C112" s="93" t="n"/>
      <c r="D112" s="93" t="n"/>
      <c r="E112" s="93" t="n"/>
      <c r="F112" s="93" t="n"/>
      <c r="G112" s="93" t="n"/>
      <c r="H112" s="94" t="n"/>
    </row>
    <row r="113" ht="15" customHeight="1">
      <c r="A113" s="118" t="n"/>
      <c r="B113" s="93">
        <f>IF($A113="","",IF(TermCount=1,INDEX(TermLabels,1),IF(COUNT(TermEnds)=0,"",INDEX(TermLabels,MIN(TermCount,1+SUMPRODUCT(--(TermEnds&lt;&gt;""),--($A113&gt;TermEnds)))))))</f>
        <v/>
      </c>
      <c r="C113" s="93" t="n"/>
      <c r="D113" s="93" t="n"/>
      <c r="E113" s="93" t="n"/>
      <c r="F113" s="93" t="n"/>
      <c r="G113" s="93" t="n"/>
      <c r="H113" s="94" t="n"/>
    </row>
    <row r="114" ht="15" customHeight="1">
      <c r="A114" s="118" t="n"/>
      <c r="B114" s="93">
        <f>IF($A114="","",IF(TermCount=1,INDEX(TermLabels,1),IF(COUNT(TermEnds)=0,"",INDEX(TermLabels,MIN(TermCount,1+SUMPRODUCT(--(TermEnds&lt;&gt;""),--($A114&gt;TermEnds)))))))</f>
        <v/>
      </c>
      <c r="C114" s="93" t="n"/>
      <c r="D114" s="93" t="n"/>
      <c r="E114" s="93" t="n"/>
      <c r="F114" s="93" t="n"/>
      <c r="G114" s="93" t="n"/>
      <c r="H114" s="94" t="n"/>
    </row>
    <row r="115" ht="15" customHeight="1">
      <c r="A115" s="118" t="n"/>
      <c r="B115" s="93">
        <f>IF($A115="","",IF(TermCount=1,INDEX(TermLabels,1),IF(COUNT(TermEnds)=0,"",INDEX(TermLabels,MIN(TermCount,1+SUMPRODUCT(--(TermEnds&lt;&gt;""),--($A115&gt;TermEnds)))))))</f>
        <v/>
      </c>
      <c r="C115" s="93" t="n"/>
      <c r="D115" s="93" t="n"/>
      <c r="E115" s="93" t="n"/>
      <c r="F115" s="93" t="n"/>
      <c r="G115" s="93" t="n"/>
      <c r="H115" s="94" t="n"/>
    </row>
    <row r="116" ht="15" customHeight="1">
      <c r="A116" s="118" t="n"/>
      <c r="B116" s="93">
        <f>IF($A116="","",IF(TermCount=1,INDEX(TermLabels,1),IF(COUNT(TermEnds)=0,"",INDEX(TermLabels,MIN(TermCount,1+SUMPRODUCT(--(TermEnds&lt;&gt;""),--($A116&gt;TermEnds)))))))</f>
        <v/>
      </c>
      <c r="C116" s="93" t="n"/>
      <c r="D116" s="93" t="n"/>
      <c r="E116" s="93" t="n"/>
      <c r="F116" s="93" t="n"/>
      <c r="G116" s="93" t="n"/>
      <c r="H116" s="94" t="n"/>
    </row>
    <row r="117" ht="15" customHeight="1">
      <c r="A117" s="118" t="n"/>
      <c r="B117" s="93">
        <f>IF($A117="","",IF(TermCount=1,INDEX(TermLabels,1),IF(COUNT(TermEnds)=0,"",INDEX(TermLabels,MIN(TermCount,1+SUMPRODUCT(--(TermEnds&lt;&gt;""),--($A117&gt;TermEnds)))))))</f>
        <v/>
      </c>
      <c r="C117" s="93" t="n"/>
      <c r="D117" s="93" t="n"/>
      <c r="E117" s="93" t="n"/>
      <c r="F117" s="93" t="n"/>
      <c r="G117" s="93" t="n"/>
      <c r="H117" s="94" t="n"/>
    </row>
    <row r="118" ht="15" customHeight="1">
      <c r="A118" s="118" t="n"/>
      <c r="B118" s="93">
        <f>IF($A118="","",IF(TermCount=1,INDEX(TermLabels,1),IF(COUNT(TermEnds)=0,"",INDEX(TermLabels,MIN(TermCount,1+SUMPRODUCT(--(TermEnds&lt;&gt;""),--($A118&gt;TermEnds)))))))</f>
        <v/>
      </c>
      <c r="C118" s="93" t="n"/>
      <c r="D118" s="93" t="n"/>
      <c r="E118" s="93" t="n"/>
      <c r="F118" s="93" t="n"/>
      <c r="G118" s="93" t="n"/>
      <c r="H118" s="94" t="n"/>
    </row>
    <row r="119" ht="15" customHeight="1">
      <c r="A119" s="118" t="n"/>
      <c r="B119" s="93">
        <f>IF($A119="","",IF(TermCount=1,INDEX(TermLabels,1),IF(COUNT(TermEnds)=0,"",INDEX(TermLabels,MIN(TermCount,1+SUMPRODUCT(--(TermEnds&lt;&gt;""),--($A119&gt;TermEnds)))))))</f>
        <v/>
      </c>
      <c r="C119" s="93" t="n"/>
      <c r="D119" s="93" t="n"/>
      <c r="E119" s="93" t="n"/>
      <c r="F119" s="93" t="n"/>
      <c r="G119" s="93" t="n"/>
      <c r="H119" s="94" t="n"/>
    </row>
    <row r="120" ht="15" customHeight="1">
      <c r="A120" s="118" t="n"/>
      <c r="B120" s="93">
        <f>IF($A120="","",IF(TermCount=1,INDEX(TermLabels,1),IF(COUNT(TermEnds)=0,"",INDEX(TermLabels,MIN(TermCount,1+SUMPRODUCT(--(TermEnds&lt;&gt;""),--($A120&gt;TermEnds)))))))</f>
        <v/>
      </c>
      <c r="C120" s="93" t="n"/>
      <c r="D120" s="93" t="n"/>
      <c r="E120" s="93" t="n"/>
      <c r="F120" s="93" t="n"/>
      <c r="G120" s="93" t="n"/>
      <c r="H120" s="94" t="n"/>
    </row>
    <row r="121" ht="15" customHeight="1">
      <c r="A121" s="118" t="n"/>
      <c r="B121" s="93">
        <f>IF($A121="","",IF(TermCount=1,INDEX(TermLabels,1),IF(COUNT(TermEnds)=0,"",INDEX(TermLabels,MIN(TermCount,1+SUMPRODUCT(--(TermEnds&lt;&gt;""),--($A121&gt;TermEnds)))))))</f>
        <v/>
      </c>
      <c r="C121" s="93" t="n"/>
      <c r="D121" s="93" t="n"/>
      <c r="E121" s="93" t="n"/>
      <c r="F121" s="93" t="n"/>
      <c r="G121" s="93" t="n"/>
      <c r="H121" s="94" t="n"/>
    </row>
    <row r="122" ht="15" customHeight="1">
      <c r="A122" s="118" t="n"/>
      <c r="B122" s="93">
        <f>IF($A122="","",IF(TermCount=1,INDEX(TermLabels,1),IF(COUNT(TermEnds)=0,"",INDEX(TermLabels,MIN(TermCount,1+SUMPRODUCT(--(TermEnds&lt;&gt;""),--($A122&gt;TermEnds)))))))</f>
        <v/>
      </c>
      <c r="C122" s="93" t="n"/>
      <c r="D122" s="93" t="n"/>
      <c r="E122" s="93" t="n"/>
      <c r="F122" s="93" t="n"/>
      <c r="G122" s="93" t="n"/>
      <c r="H122" s="94" t="n"/>
    </row>
    <row r="123" ht="15" customHeight="1">
      <c r="A123" s="118" t="n"/>
      <c r="B123" s="93">
        <f>IF($A123="","",IF(TermCount=1,INDEX(TermLabels,1),IF(COUNT(TermEnds)=0,"",INDEX(TermLabels,MIN(TermCount,1+SUMPRODUCT(--(TermEnds&lt;&gt;""),--($A123&gt;TermEnds)))))))</f>
        <v/>
      </c>
      <c r="C123" s="93" t="n"/>
      <c r="D123" s="93" t="n"/>
      <c r="E123" s="93" t="n"/>
      <c r="F123" s="93" t="n"/>
      <c r="G123" s="93" t="n"/>
      <c r="H123" s="94" t="n"/>
    </row>
    <row r="124" ht="15" customHeight="1">
      <c r="A124" s="118" t="n"/>
      <c r="B124" s="93">
        <f>IF($A124="","",IF(TermCount=1,INDEX(TermLabels,1),IF(COUNT(TermEnds)=0,"",INDEX(TermLabels,MIN(TermCount,1+SUMPRODUCT(--(TermEnds&lt;&gt;""),--($A124&gt;TermEnds)))))))</f>
        <v/>
      </c>
      <c r="C124" s="93" t="n"/>
      <c r="D124" s="93" t="n"/>
      <c r="E124" s="93" t="n"/>
      <c r="F124" s="93" t="n"/>
      <c r="G124" s="93" t="n"/>
      <c r="H124" s="94" t="n"/>
    </row>
    <row r="125" ht="15" customHeight="1">
      <c r="A125" s="118" t="n"/>
      <c r="B125" s="93">
        <f>IF($A125="","",IF(TermCount=1,INDEX(TermLabels,1),IF(COUNT(TermEnds)=0,"",INDEX(TermLabels,MIN(TermCount,1+SUMPRODUCT(--(TermEnds&lt;&gt;""),--($A125&gt;TermEnds)))))))</f>
        <v/>
      </c>
      <c r="C125" s="93" t="n"/>
      <c r="D125" s="93" t="n"/>
      <c r="E125" s="93" t="n"/>
      <c r="F125" s="93" t="n"/>
      <c r="G125" s="93" t="n"/>
      <c r="H125" s="94" t="n"/>
    </row>
    <row r="126" ht="15" customHeight="1">
      <c r="A126" s="118" t="n"/>
      <c r="B126" s="93">
        <f>IF($A126="","",IF(TermCount=1,INDEX(TermLabels,1),IF(COUNT(TermEnds)=0,"",INDEX(TermLabels,MIN(TermCount,1+SUMPRODUCT(--(TermEnds&lt;&gt;""),--($A126&gt;TermEnds)))))))</f>
        <v/>
      </c>
      <c r="C126" s="93" t="n"/>
      <c r="D126" s="93" t="n"/>
      <c r="E126" s="93" t="n"/>
      <c r="F126" s="93" t="n"/>
      <c r="G126" s="93" t="n"/>
      <c r="H126" s="94" t="n"/>
    </row>
    <row r="127" ht="15" customHeight="1">
      <c r="A127" s="118" t="n"/>
      <c r="B127" s="93">
        <f>IF($A127="","",IF(TermCount=1,INDEX(TermLabels,1),IF(COUNT(TermEnds)=0,"",INDEX(TermLabels,MIN(TermCount,1+SUMPRODUCT(--(TermEnds&lt;&gt;""),--($A127&gt;TermEnds)))))))</f>
        <v/>
      </c>
      <c r="C127" s="93" t="n"/>
      <c r="D127" s="93" t="n"/>
      <c r="E127" s="93" t="n"/>
      <c r="F127" s="93" t="n"/>
      <c r="G127" s="93" t="n"/>
      <c r="H127" s="94" t="n"/>
    </row>
    <row r="128" ht="15" customHeight="1">
      <c r="A128" s="118" t="n"/>
      <c r="B128" s="93">
        <f>IF($A128="","",IF(TermCount=1,INDEX(TermLabels,1),IF(COUNT(TermEnds)=0,"",INDEX(TermLabels,MIN(TermCount,1+SUMPRODUCT(--(TermEnds&lt;&gt;""),--($A128&gt;TermEnds)))))))</f>
        <v/>
      </c>
      <c r="C128" s="93" t="n"/>
      <c r="D128" s="93" t="n"/>
      <c r="E128" s="93" t="n"/>
      <c r="F128" s="93" t="n"/>
      <c r="G128" s="93" t="n"/>
      <c r="H128" s="94" t="n"/>
    </row>
    <row r="129" ht="15" customHeight="1">
      <c r="A129" s="118" t="n"/>
      <c r="B129" s="93">
        <f>IF($A129="","",IF(TermCount=1,INDEX(TermLabels,1),IF(COUNT(TermEnds)=0,"",INDEX(TermLabels,MIN(TermCount,1+SUMPRODUCT(--(TermEnds&lt;&gt;""),--($A129&gt;TermEnds)))))))</f>
        <v/>
      </c>
      <c r="C129" s="93" t="n"/>
      <c r="D129" s="93" t="n"/>
      <c r="E129" s="93" t="n"/>
      <c r="F129" s="93" t="n"/>
      <c r="G129" s="93" t="n"/>
      <c r="H129" s="94" t="n"/>
    </row>
    <row r="130" ht="15" customHeight="1">
      <c r="A130" s="118" t="n"/>
      <c r="B130" s="93">
        <f>IF($A130="","",IF(TermCount=1,INDEX(TermLabels,1),IF(COUNT(TermEnds)=0,"",INDEX(TermLabels,MIN(TermCount,1+SUMPRODUCT(--(TermEnds&lt;&gt;""),--($A130&gt;TermEnds)))))))</f>
        <v/>
      </c>
      <c r="C130" s="93" t="n"/>
      <c r="D130" s="93" t="n"/>
      <c r="E130" s="93" t="n"/>
      <c r="F130" s="93" t="n"/>
      <c r="G130" s="93" t="n"/>
      <c r="H130" s="94" t="n"/>
    </row>
    <row r="131" ht="15" customHeight="1">
      <c r="A131" s="118" t="n"/>
      <c r="B131" s="93">
        <f>IF($A131="","",IF(TermCount=1,INDEX(TermLabels,1),IF(COUNT(TermEnds)=0,"",INDEX(TermLabels,MIN(TermCount,1+SUMPRODUCT(--(TermEnds&lt;&gt;""),--($A131&gt;TermEnds)))))))</f>
        <v/>
      </c>
      <c r="C131" s="93" t="n"/>
      <c r="D131" s="93" t="n"/>
      <c r="E131" s="93" t="n"/>
      <c r="F131" s="93" t="n"/>
      <c r="G131" s="93" t="n"/>
      <c r="H131" s="94" t="n"/>
    </row>
    <row r="132" ht="15" customHeight="1">
      <c r="A132" s="118" t="n"/>
      <c r="B132" s="93">
        <f>IF($A132="","",IF(TermCount=1,INDEX(TermLabels,1),IF(COUNT(TermEnds)=0,"",INDEX(TermLabels,MIN(TermCount,1+SUMPRODUCT(--(TermEnds&lt;&gt;""),--($A132&gt;TermEnds)))))))</f>
        <v/>
      </c>
      <c r="C132" s="93" t="n"/>
      <c r="D132" s="93" t="n"/>
      <c r="E132" s="93" t="n"/>
      <c r="F132" s="93" t="n"/>
      <c r="G132" s="93" t="n"/>
      <c r="H132" s="94" t="n"/>
    </row>
    <row r="133" ht="15" customHeight="1">
      <c r="A133" s="118" t="n"/>
      <c r="B133" s="93">
        <f>IF($A133="","",IF(TermCount=1,INDEX(TermLabels,1),IF(COUNT(TermEnds)=0,"",INDEX(TermLabels,MIN(TermCount,1+SUMPRODUCT(--(TermEnds&lt;&gt;""),--($A133&gt;TermEnds)))))))</f>
        <v/>
      </c>
      <c r="C133" s="93" t="n"/>
      <c r="D133" s="93" t="n"/>
      <c r="E133" s="93" t="n"/>
      <c r="F133" s="93" t="n"/>
      <c r="G133" s="93" t="n"/>
      <c r="H133" s="94" t="n"/>
    </row>
    <row r="134" ht="15" customHeight="1">
      <c r="A134" s="118" t="n"/>
      <c r="B134" s="93">
        <f>IF($A134="","",IF(TermCount=1,INDEX(TermLabels,1),IF(COUNT(TermEnds)=0,"",INDEX(TermLabels,MIN(TermCount,1+SUMPRODUCT(--(TermEnds&lt;&gt;""),--($A134&gt;TermEnds)))))))</f>
        <v/>
      </c>
      <c r="C134" s="93" t="n"/>
      <c r="D134" s="93" t="n"/>
      <c r="E134" s="93" t="n"/>
      <c r="F134" s="93" t="n"/>
      <c r="G134" s="93" t="n"/>
      <c r="H134" s="94" t="n"/>
    </row>
    <row r="135" ht="15" customHeight="1">
      <c r="A135" s="118" t="n"/>
      <c r="B135" s="93">
        <f>IF($A135="","",IF(TermCount=1,INDEX(TermLabels,1),IF(COUNT(TermEnds)=0,"",INDEX(TermLabels,MIN(TermCount,1+SUMPRODUCT(--(TermEnds&lt;&gt;""),--($A135&gt;TermEnds)))))))</f>
        <v/>
      </c>
      <c r="C135" s="93" t="n"/>
      <c r="D135" s="93" t="n"/>
      <c r="E135" s="93" t="n"/>
      <c r="F135" s="93" t="n"/>
      <c r="G135" s="93" t="n"/>
      <c r="H135" s="94" t="n"/>
    </row>
    <row r="136" ht="15" customHeight="1">
      <c r="A136" s="118" t="n"/>
      <c r="B136" s="93">
        <f>IF($A136="","",IF(TermCount=1,INDEX(TermLabels,1),IF(COUNT(TermEnds)=0,"",INDEX(TermLabels,MIN(TermCount,1+SUMPRODUCT(--(TermEnds&lt;&gt;""),--($A136&gt;TermEnds)))))))</f>
        <v/>
      </c>
      <c r="C136" s="93" t="n"/>
      <c r="D136" s="93" t="n"/>
      <c r="E136" s="93" t="n"/>
      <c r="F136" s="93" t="n"/>
      <c r="G136" s="93" t="n"/>
      <c r="H136" s="94" t="n"/>
    </row>
    <row r="137" ht="15" customHeight="1">
      <c r="A137" s="118" t="n"/>
      <c r="B137" s="93">
        <f>IF($A137="","",IF(TermCount=1,INDEX(TermLabels,1),IF(COUNT(TermEnds)=0,"",INDEX(TermLabels,MIN(TermCount,1+SUMPRODUCT(--(TermEnds&lt;&gt;""),--($A137&gt;TermEnds)))))))</f>
        <v/>
      </c>
      <c r="C137" s="93" t="n"/>
      <c r="D137" s="93" t="n"/>
      <c r="E137" s="93" t="n"/>
      <c r="F137" s="93" t="n"/>
      <c r="G137" s="93" t="n"/>
      <c r="H137" s="94" t="n"/>
    </row>
    <row r="138" ht="15" customHeight="1">
      <c r="A138" s="118" t="n"/>
      <c r="B138" s="93">
        <f>IF($A138="","",IF(TermCount=1,INDEX(TermLabels,1),IF(COUNT(TermEnds)=0,"",INDEX(TermLabels,MIN(TermCount,1+SUMPRODUCT(--(TermEnds&lt;&gt;""),--($A138&gt;TermEnds)))))))</f>
        <v/>
      </c>
      <c r="C138" s="93" t="n"/>
      <c r="D138" s="93" t="n"/>
      <c r="E138" s="93" t="n"/>
      <c r="F138" s="93" t="n"/>
      <c r="G138" s="93" t="n"/>
      <c r="H138" s="94" t="n"/>
    </row>
    <row r="139" ht="15" customHeight="1">
      <c r="A139" s="118" t="n"/>
      <c r="B139" s="93">
        <f>IF($A139="","",IF(TermCount=1,INDEX(TermLabels,1),IF(COUNT(TermEnds)=0,"",INDEX(TermLabels,MIN(TermCount,1+SUMPRODUCT(--(TermEnds&lt;&gt;""),--($A139&gt;TermEnds)))))))</f>
        <v/>
      </c>
      <c r="C139" s="93" t="n"/>
      <c r="D139" s="93" t="n"/>
      <c r="E139" s="93" t="n"/>
      <c r="F139" s="93" t="n"/>
      <c r="G139" s="93" t="n"/>
      <c r="H139" s="94" t="n"/>
    </row>
    <row r="140" ht="15" customHeight="1">
      <c r="A140" s="118" t="n"/>
      <c r="B140" s="93">
        <f>IF($A140="","",IF(TermCount=1,INDEX(TermLabels,1),IF(COUNT(TermEnds)=0,"",INDEX(TermLabels,MIN(TermCount,1+SUMPRODUCT(--(TermEnds&lt;&gt;""),--($A140&gt;TermEnds)))))))</f>
        <v/>
      </c>
      <c r="C140" s="93" t="n"/>
      <c r="D140" s="93" t="n"/>
      <c r="E140" s="93" t="n"/>
      <c r="F140" s="93" t="n"/>
      <c r="G140" s="93" t="n"/>
      <c r="H140" s="94" t="n"/>
    </row>
    <row r="141" ht="15" customHeight="1">
      <c r="A141" s="118" t="n"/>
      <c r="B141" s="93">
        <f>IF($A141="","",IF(TermCount=1,INDEX(TermLabels,1),IF(COUNT(TermEnds)=0,"",INDEX(TermLabels,MIN(TermCount,1+SUMPRODUCT(--(TermEnds&lt;&gt;""),--($A141&gt;TermEnds)))))))</f>
        <v/>
      </c>
      <c r="C141" s="93" t="n"/>
      <c r="D141" s="93" t="n"/>
      <c r="E141" s="93" t="n"/>
      <c r="F141" s="93" t="n"/>
      <c r="G141" s="93" t="n"/>
      <c r="H141" s="94" t="n"/>
    </row>
    <row r="142" ht="15" customHeight="1">
      <c r="A142" s="118" t="n"/>
      <c r="B142" s="93">
        <f>IF($A142="","",IF(TermCount=1,INDEX(TermLabels,1),IF(COUNT(TermEnds)=0,"",INDEX(TermLabels,MIN(TermCount,1+SUMPRODUCT(--(TermEnds&lt;&gt;""),--($A142&gt;TermEnds)))))))</f>
        <v/>
      </c>
      <c r="C142" s="93" t="n"/>
      <c r="D142" s="93" t="n"/>
      <c r="E142" s="93" t="n"/>
      <c r="F142" s="93" t="n"/>
      <c r="G142" s="93" t="n"/>
      <c r="H142" s="94" t="n"/>
    </row>
    <row r="143" ht="15" customHeight="1">
      <c r="A143" s="118" t="n"/>
      <c r="B143" s="93">
        <f>IF($A143="","",IF(TermCount=1,INDEX(TermLabels,1),IF(COUNT(TermEnds)=0,"",INDEX(TermLabels,MIN(TermCount,1+SUMPRODUCT(--(TermEnds&lt;&gt;""),--($A143&gt;TermEnds)))))))</f>
        <v/>
      </c>
      <c r="C143" s="93" t="n"/>
      <c r="D143" s="93" t="n"/>
      <c r="E143" s="93" t="n"/>
      <c r="F143" s="93" t="n"/>
      <c r="G143" s="93" t="n"/>
      <c r="H143" s="94" t="n"/>
    </row>
    <row r="144" ht="15" customHeight="1">
      <c r="A144" s="118" t="n"/>
      <c r="B144" s="93">
        <f>IF($A144="","",IF(TermCount=1,INDEX(TermLabels,1),IF(COUNT(TermEnds)=0,"",INDEX(TermLabels,MIN(TermCount,1+SUMPRODUCT(--(TermEnds&lt;&gt;""),--($A144&gt;TermEnds)))))))</f>
        <v/>
      </c>
      <c r="C144" s="93" t="n"/>
      <c r="D144" s="93" t="n"/>
      <c r="E144" s="93" t="n"/>
      <c r="F144" s="93" t="n"/>
      <c r="G144" s="93" t="n"/>
      <c r="H144" s="94" t="n"/>
    </row>
    <row r="145" ht="15" customHeight="1">
      <c r="A145" s="118" t="n"/>
      <c r="B145" s="93">
        <f>IF($A145="","",IF(TermCount=1,INDEX(TermLabels,1),IF(COUNT(TermEnds)=0,"",INDEX(TermLabels,MIN(TermCount,1+SUMPRODUCT(--(TermEnds&lt;&gt;""),--($A145&gt;TermEnds)))))))</f>
        <v/>
      </c>
      <c r="C145" s="93" t="n"/>
      <c r="D145" s="93" t="n"/>
      <c r="E145" s="93" t="n"/>
      <c r="F145" s="93" t="n"/>
      <c r="G145" s="93" t="n"/>
      <c r="H145" s="94" t="n"/>
    </row>
    <row r="146" ht="15" customHeight="1">
      <c r="A146" s="118" t="n"/>
      <c r="B146" s="93">
        <f>IF($A146="","",IF(TermCount=1,INDEX(TermLabels,1),IF(COUNT(TermEnds)=0,"",INDEX(TermLabels,MIN(TermCount,1+SUMPRODUCT(--(TermEnds&lt;&gt;""),--($A146&gt;TermEnds)))))))</f>
        <v/>
      </c>
      <c r="C146" s="93" t="n"/>
      <c r="D146" s="93" t="n"/>
      <c r="E146" s="93" t="n"/>
      <c r="F146" s="93" t="n"/>
      <c r="G146" s="93" t="n"/>
      <c r="H146" s="94" t="n"/>
    </row>
    <row r="147" ht="15" customHeight="1">
      <c r="A147" s="118" t="n"/>
      <c r="B147" s="93">
        <f>IF($A147="","",IF(TermCount=1,INDEX(TermLabels,1),IF(COUNT(TermEnds)=0,"",INDEX(TermLabels,MIN(TermCount,1+SUMPRODUCT(--(TermEnds&lt;&gt;""),--($A147&gt;TermEnds)))))))</f>
        <v/>
      </c>
      <c r="C147" s="93" t="n"/>
      <c r="D147" s="93" t="n"/>
      <c r="E147" s="93" t="n"/>
      <c r="F147" s="93" t="n"/>
      <c r="G147" s="93" t="n"/>
      <c r="H147" s="94" t="n"/>
    </row>
    <row r="148" ht="15" customHeight="1">
      <c r="A148" s="118" t="n"/>
      <c r="B148" s="93">
        <f>IF($A148="","",IF(TermCount=1,INDEX(TermLabels,1),IF(COUNT(TermEnds)=0,"",INDEX(TermLabels,MIN(TermCount,1+SUMPRODUCT(--(TermEnds&lt;&gt;""),--($A148&gt;TermEnds)))))))</f>
        <v/>
      </c>
      <c r="C148" s="93" t="n"/>
      <c r="D148" s="93" t="n"/>
      <c r="E148" s="93" t="n"/>
      <c r="F148" s="93" t="n"/>
      <c r="G148" s="93" t="n"/>
      <c r="H148" s="94" t="n"/>
    </row>
    <row r="149" ht="15" customHeight="1">
      <c r="A149" s="118" t="n"/>
      <c r="B149" s="93">
        <f>IF($A149="","",IF(TermCount=1,INDEX(TermLabels,1),IF(COUNT(TermEnds)=0,"",INDEX(TermLabels,MIN(TermCount,1+SUMPRODUCT(--(TermEnds&lt;&gt;""),--($A149&gt;TermEnds)))))))</f>
        <v/>
      </c>
      <c r="C149" s="93" t="n"/>
      <c r="D149" s="93" t="n"/>
      <c r="E149" s="93" t="n"/>
      <c r="F149" s="93" t="n"/>
      <c r="G149" s="93" t="n"/>
      <c r="H149" s="94" t="n"/>
    </row>
    <row r="150" ht="15" customHeight="1">
      <c r="A150" s="118" t="n"/>
      <c r="B150" s="93">
        <f>IF($A150="","",IF(TermCount=1,INDEX(TermLabels,1),IF(COUNT(TermEnds)=0,"",INDEX(TermLabels,MIN(TermCount,1+SUMPRODUCT(--(TermEnds&lt;&gt;""),--($A150&gt;TermEnds)))))))</f>
        <v/>
      </c>
      <c r="C150" s="93" t="n"/>
      <c r="D150" s="93" t="n"/>
      <c r="E150" s="93" t="n"/>
      <c r="F150" s="93" t="n"/>
      <c r="G150" s="93" t="n"/>
      <c r="H150" s="94" t="n"/>
    </row>
    <row r="151" ht="15" customHeight="1">
      <c r="A151" s="118" t="n"/>
      <c r="B151" s="93">
        <f>IF($A151="","",IF(TermCount=1,INDEX(TermLabels,1),IF(COUNT(TermEnds)=0,"",INDEX(TermLabels,MIN(TermCount,1+SUMPRODUCT(--(TermEnds&lt;&gt;""),--($A151&gt;TermEnds)))))))</f>
        <v/>
      </c>
      <c r="C151" s="93" t="n"/>
      <c r="D151" s="93" t="n"/>
      <c r="E151" s="93" t="n"/>
      <c r="F151" s="93" t="n"/>
      <c r="G151" s="93" t="n"/>
      <c r="H151" s="94" t="n"/>
    </row>
    <row r="152" ht="15" customHeight="1">
      <c r="A152" s="118" t="n"/>
      <c r="B152" s="93">
        <f>IF($A152="","",IF(TermCount=1,INDEX(TermLabels,1),IF(COUNT(TermEnds)=0,"",INDEX(TermLabels,MIN(TermCount,1+SUMPRODUCT(--(TermEnds&lt;&gt;""),--($A152&gt;TermEnds)))))))</f>
        <v/>
      </c>
      <c r="C152" s="93" t="n"/>
      <c r="D152" s="93" t="n"/>
      <c r="E152" s="93" t="n"/>
      <c r="F152" s="93" t="n"/>
      <c r="G152" s="93" t="n"/>
      <c r="H152" s="94" t="n"/>
    </row>
    <row r="153" ht="15" customHeight="1">
      <c r="A153" s="118" t="n"/>
      <c r="B153" s="93">
        <f>IF($A153="","",IF(TermCount=1,INDEX(TermLabels,1),IF(COUNT(TermEnds)=0,"",INDEX(TermLabels,MIN(TermCount,1+SUMPRODUCT(--(TermEnds&lt;&gt;""),--($A153&gt;TermEnds)))))))</f>
        <v/>
      </c>
      <c r="C153" s="93" t="n"/>
      <c r="D153" s="93" t="n"/>
      <c r="E153" s="93" t="n"/>
      <c r="F153" s="93" t="n"/>
      <c r="G153" s="93" t="n"/>
      <c r="H153" s="94" t="n"/>
    </row>
    <row r="154" ht="15" customHeight="1">
      <c r="A154" s="118" t="n"/>
      <c r="B154" s="93">
        <f>IF($A154="","",IF(TermCount=1,INDEX(TermLabels,1),IF(COUNT(TermEnds)=0,"",INDEX(TermLabels,MIN(TermCount,1+SUMPRODUCT(--(TermEnds&lt;&gt;""),--($A154&gt;TermEnds)))))))</f>
        <v/>
      </c>
      <c r="C154" s="93" t="n"/>
      <c r="D154" s="93" t="n"/>
      <c r="E154" s="93" t="n"/>
      <c r="F154" s="93" t="n"/>
      <c r="G154" s="93" t="n"/>
      <c r="H154" s="94" t="n"/>
    </row>
    <row r="155" ht="15" customHeight="1">
      <c r="A155" s="118" t="n"/>
      <c r="B155" s="93">
        <f>IF($A155="","",IF(TermCount=1,INDEX(TermLabels,1),IF(COUNT(TermEnds)=0,"",INDEX(TermLabels,MIN(TermCount,1+SUMPRODUCT(--(TermEnds&lt;&gt;""),--($A155&gt;TermEnds)))))))</f>
        <v/>
      </c>
      <c r="C155" s="93" t="n"/>
      <c r="D155" s="93" t="n"/>
      <c r="E155" s="93" t="n"/>
      <c r="F155" s="93" t="n"/>
      <c r="G155" s="93" t="n"/>
      <c r="H155" s="94" t="n"/>
    </row>
    <row r="156" ht="15" customHeight="1">
      <c r="A156" s="118" t="n"/>
      <c r="B156" s="93">
        <f>IF($A156="","",IF(TermCount=1,INDEX(TermLabels,1),IF(COUNT(TermEnds)=0,"",INDEX(TermLabels,MIN(TermCount,1+SUMPRODUCT(--(TermEnds&lt;&gt;""),--($A156&gt;TermEnds)))))))</f>
        <v/>
      </c>
      <c r="C156" s="93" t="n"/>
      <c r="D156" s="93" t="n"/>
      <c r="E156" s="93" t="n"/>
      <c r="F156" s="93" t="n"/>
      <c r="G156" s="93" t="n"/>
      <c r="H156" s="94" t="n"/>
    </row>
    <row r="157" ht="15" customHeight="1">
      <c r="A157" s="118" t="n"/>
      <c r="B157" s="93">
        <f>IF($A157="","",IF(TermCount=1,INDEX(TermLabels,1),IF(COUNT(TermEnds)=0,"",INDEX(TermLabels,MIN(TermCount,1+SUMPRODUCT(--(TermEnds&lt;&gt;""),--($A157&gt;TermEnds)))))))</f>
        <v/>
      </c>
      <c r="C157" s="93" t="n"/>
      <c r="D157" s="93" t="n"/>
      <c r="E157" s="93" t="n"/>
      <c r="F157" s="93" t="n"/>
      <c r="G157" s="93" t="n"/>
      <c r="H157" s="94" t="n"/>
    </row>
    <row r="158" ht="15" customHeight="1">
      <c r="A158" s="118" t="n"/>
      <c r="B158" s="93">
        <f>IF($A158="","",IF(TermCount=1,INDEX(TermLabels,1),IF(COUNT(TermEnds)=0,"",INDEX(TermLabels,MIN(TermCount,1+SUMPRODUCT(--(TermEnds&lt;&gt;""),--($A158&gt;TermEnds)))))))</f>
        <v/>
      </c>
      <c r="C158" s="93" t="n"/>
      <c r="D158" s="93" t="n"/>
      <c r="E158" s="93" t="n"/>
      <c r="F158" s="93" t="n"/>
      <c r="G158" s="93" t="n"/>
      <c r="H158" s="94" t="n"/>
    </row>
    <row r="159" ht="15" customHeight="1">
      <c r="A159" s="118" t="n"/>
      <c r="B159" s="93">
        <f>IF($A159="","",IF(TermCount=1,INDEX(TermLabels,1),IF(COUNT(TermEnds)=0,"",INDEX(TermLabels,MIN(TermCount,1+SUMPRODUCT(--(TermEnds&lt;&gt;""),--($A159&gt;TermEnds)))))))</f>
        <v/>
      </c>
      <c r="C159" s="93" t="n"/>
      <c r="D159" s="93" t="n"/>
      <c r="E159" s="93" t="n"/>
      <c r="F159" s="93" t="n"/>
      <c r="G159" s="93" t="n"/>
      <c r="H159" s="94" t="n"/>
    </row>
    <row r="160" ht="15" customHeight="1">
      <c r="A160" s="118" t="n"/>
      <c r="B160" s="93">
        <f>IF($A160="","",IF(TermCount=1,INDEX(TermLabels,1),IF(COUNT(TermEnds)=0,"",INDEX(TermLabels,MIN(TermCount,1+SUMPRODUCT(--(TermEnds&lt;&gt;""),--($A160&gt;TermEnds)))))))</f>
        <v/>
      </c>
      <c r="C160" s="93" t="n"/>
      <c r="D160" s="93" t="n"/>
      <c r="E160" s="93" t="n"/>
      <c r="F160" s="93" t="n"/>
      <c r="G160" s="93" t="n"/>
      <c r="H160" s="94" t="n"/>
    </row>
    <row r="161" ht="15" customHeight="1">
      <c r="A161" s="118" t="n"/>
      <c r="B161" s="93">
        <f>IF($A161="","",IF(TermCount=1,INDEX(TermLabels,1),IF(COUNT(TermEnds)=0,"",INDEX(TermLabels,MIN(TermCount,1+SUMPRODUCT(--(TermEnds&lt;&gt;""),--($A161&gt;TermEnds)))))))</f>
        <v/>
      </c>
      <c r="C161" s="93" t="n"/>
      <c r="D161" s="93" t="n"/>
      <c r="E161" s="93" t="n"/>
      <c r="F161" s="93" t="n"/>
      <c r="G161" s="93" t="n"/>
      <c r="H161" s="94" t="n"/>
    </row>
    <row r="162" ht="15" customHeight="1">
      <c r="A162" s="118" t="n"/>
      <c r="B162" s="93">
        <f>IF($A162="","",IF(TermCount=1,INDEX(TermLabels,1),IF(COUNT(TermEnds)=0,"",INDEX(TermLabels,MIN(TermCount,1+SUMPRODUCT(--(TermEnds&lt;&gt;""),--($A162&gt;TermEnds)))))))</f>
        <v/>
      </c>
      <c r="C162" s="93" t="n"/>
      <c r="D162" s="93" t="n"/>
      <c r="E162" s="93" t="n"/>
      <c r="F162" s="93" t="n"/>
      <c r="G162" s="93" t="n"/>
      <c r="H162" s="94" t="n"/>
    </row>
    <row r="163" ht="15" customHeight="1">
      <c r="A163" s="118" t="n"/>
      <c r="B163" s="93">
        <f>IF($A163="","",IF(TermCount=1,INDEX(TermLabels,1),IF(COUNT(TermEnds)=0,"",INDEX(TermLabels,MIN(TermCount,1+SUMPRODUCT(--(TermEnds&lt;&gt;""),--($A163&gt;TermEnds)))))))</f>
        <v/>
      </c>
      <c r="C163" s="93" t="n"/>
      <c r="D163" s="93" t="n"/>
      <c r="E163" s="93" t="n"/>
      <c r="F163" s="93" t="n"/>
      <c r="G163" s="93" t="n"/>
      <c r="H163" s="94" t="n"/>
    </row>
    <row r="164" ht="15" customHeight="1">
      <c r="A164" s="118" t="n"/>
      <c r="B164" s="93">
        <f>IF($A164="","",IF(TermCount=1,INDEX(TermLabels,1),IF(COUNT(TermEnds)=0,"",INDEX(TermLabels,MIN(TermCount,1+SUMPRODUCT(--(TermEnds&lt;&gt;""),--($A164&gt;TermEnds)))))))</f>
        <v/>
      </c>
      <c r="C164" s="93" t="n"/>
      <c r="D164" s="93" t="n"/>
      <c r="E164" s="93" t="n"/>
      <c r="F164" s="93" t="n"/>
      <c r="G164" s="93" t="n"/>
      <c r="H164" s="94" t="n"/>
    </row>
    <row r="165" ht="15" customHeight="1">
      <c r="A165" s="118" t="n"/>
      <c r="B165" s="93">
        <f>IF($A165="","",IF(TermCount=1,INDEX(TermLabels,1),IF(COUNT(TermEnds)=0,"",INDEX(TermLabels,MIN(TermCount,1+SUMPRODUCT(--(TermEnds&lt;&gt;""),--($A165&gt;TermEnds)))))))</f>
        <v/>
      </c>
      <c r="C165" s="93" t="n"/>
      <c r="D165" s="93" t="n"/>
      <c r="E165" s="93" t="n"/>
      <c r="F165" s="93" t="n"/>
      <c r="G165" s="93" t="n"/>
      <c r="H165" s="94" t="n"/>
    </row>
    <row r="166" ht="15" customHeight="1">
      <c r="A166" s="118" t="n"/>
      <c r="B166" s="93">
        <f>IF($A166="","",IF(TermCount=1,INDEX(TermLabels,1),IF(COUNT(TermEnds)=0,"",INDEX(TermLabels,MIN(TermCount,1+SUMPRODUCT(--(TermEnds&lt;&gt;""),--($A166&gt;TermEnds)))))))</f>
        <v/>
      </c>
      <c r="C166" s="93" t="n"/>
      <c r="D166" s="93" t="n"/>
      <c r="E166" s="93" t="n"/>
      <c r="F166" s="93" t="n"/>
      <c r="G166" s="93" t="n"/>
      <c r="H166" s="94" t="n"/>
    </row>
    <row r="167" ht="15" customHeight="1">
      <c r="A167" s="118" t="n"/>
      <c r="B167" s="93">
        <f>IF($A167="","",IF(TermCount=1,INDEX(TermLabels,1),IF(COUNT(TermEnds)=0,"",INDEX(TermLabels,MIN(TermCount,1+SUMPRODUCT(--(TermEnds&lt;&gt;""),--($A167&gt;TermEnds)))))))</f>
        <v/>
      </c>
      <c r="C167" s="93" t="n"/>
      <c r="D167" s="93" t="n"/>
      <c r="E167" s="93" t="n"/>
      <c r="F167" s="93" t="n"/>
      <c r="G167" s="93" t="n"/>
      <c r="H167" s="94" t="n"/>
    </row>
    <row r="168" ht="15" customHeight="1">
      <c r="A168" s="118" t="n"/>
      <c r="B168" s="93">
        <f>IF($A168="","",IF(TermCount=1,INDEX(TermLabels,1),IF(COUNT(TermEnds)=0,"",INDEX(TermLabels,MIN(TermCount,1+SUMPRODUCT(--(TermEnds&lt;&gt;""),--($A168&gt;TermEnds)))))))</f>
        <v/>
      </c>
      <c r="C168" s="93" t="n"/>
      <c r="D168" s="93" t="n"/>
      <c r="E168" s="93" t="n"/>
      <c r="F168" s="93" t="n"/>
      <c r="G168" s="93" t="n"/>
      <c r="H168" s="94" t="n"/>
    </row>
    <row r="169" ht="15" customHeight="1">
      <c r="A169" s="118" t="n"/>
      <c r="B169" s="93">
        <f>IF($A169="","",IF(TermCount=1,INDEX(TermLabels,1),IF(COUNT(TermEnds)=0,"",INDEX(TermLabels,MIN(TermCount,1+SUMPRODUCT(--(TermEnds&lt;&gt;""),--($A169&gt;TermEnds)))))))</f>
        <v/>
      </c>
      <c r="C169" s="93" t="n"/>
      <c r="D169" s="93" t="n"/>
      <c r="E169" s="93" t="n"/>
      <c r="F169" s="93" t="n"/>
      <c r="G169" s="93" t="n"/>
      <c r="H169" s="94" t="n"/>
    </row>
    <row r="170" ht="15" customHeight="1">
      <c r="A170" s="118" t="n"/>
      <c r="B170" s="93">
        <f>IF($A170="","",IF(TermCount=1,INDEX(TermLabels,1),IF(COUNT(TermEnds)=0,"",INDEX(TermLabels,MIN(TermCount,1+SUMPRODUCT(--(TermEnds&lt;&gt;""),--($A170&gt;TermEnds)))))))</f>
        <v/>
      </c>
      <c r="C170" s="93" t="n"/>
      <c r="D170" s="93" t="n"/>
      <c r="E170" s="93" t="n"/>
      <c r="F170" s="93" t="n"/>
      <c r="G170" s="93" t="n"/>
      <c r="H170" s="94" t="n"/>
    </row>
    <row r="171" ht="15" customHeight="1">
      <c r="A171" s="118" t="n"/>
      <c r="B171" s="93">
        <f>IF($A171="","",IF(TermCount=1,INDEX(TermLabels,1),IF(COUNT(TermEnds)=0,"",INDEX(TermLabels,MIN(TermCount,1+SUMPRODUCT(--(TermEnds&lt;&gt;""),--($A171&gt;TermEnds)))))))</f>
        <v/>
      </c>
      <c r="C171" s="93" t="n"/>
      <c r="D171" s="93" t="n"/>
      <c r="E171" s="93" t="n"/>
      <c r="F171" s="93" t="n"/>
      <c r="G171" s="93" t="n"/>
      <c r="H171" s="94" t="n"/>
    </row>
    <row r="172" ht="15" customHeight="1">
      <c r="A172" s="118" t="n"/>
      <c r="B172" s="93">
        <f>IF($A172="","",IF(TermCount=1,INDEX(TermLabels,1),IF(COUNT(TermEnds)=0,"",INDEX(TermLabels,MIN(TermCount,1+SUMPRODUCT(--(TermEnds&lt;&gt;""),--($A172&gt;TermEnds)))))))</f>
        <v/>
      </c>
      <c r="C172" s="93" t="n"/>
      <c r="D172" s="93" t="n"/>
      <c r="E172" s="93" t="n"/>
      <c r="F172" s="93" t="n"/>
      <c r="G172" s="93" t="n"/>
      <c r="H172" s="94" t="n"/>
    </row>
    <row r="173" ht="15" customHeight="1">
      <c r="A173" s="118" t="n"/>
      <c r="B173" s="93">
        <f>IF($A173="","",IF(TermCount=1,INDEX(TermLabels,1),IF(COUNT(TermEnds)=0,"",INDEX(TermLabels,MIN(TermCount,1+SUMPRODUCT(--(TermEnds&lt;&gt;""),--($A173&gt;TermEnds)))))))</f>
        <v/>
      </c>
      <c r="C173" s="93" t="n"/>
      <c r="D173" s="93" t="n"/>
      <c r="E173" s="93" t="n"/>
      <c r="F173" s="93" t="n"/>
      <c r="G173" s="93" t="n"/>
      <c r="H173" s="94" t="n"/>
    </row>
    <row r="174" ht="15" customHeight="1">
      <c r="A174" s="118" t="n"/>
      <c r="B174" s="93">
        <f>IF($A174="","",IF(TermCount=1,INDEX(TermLabels,1),IF(COUNT(TermEnds)=0,"",INDEX(TermLabels,MIN(TermCount,1+SUMPRODUCT(--(TermEnds&lt;&gt;""),--($A174&gt;TermEnds)))))))</f>
        <v/>
      </c>
      <c r="C174" s="93" t="n"/>
      <c r="D174" s="93" t="n"/>
      <c r="E174" s="93" t="n"/>
      <c r="F174" s="93" t="n"/>
      <c r="G174" s="93" t="n"/>
      <c r="H174" s="94" t="n"/>
    </row>
    <row r="175" ht="15" customHeight="1">
      <c r="A175" s="118" t="n"/>
      <c r="B175" s="93">
        <f>IF($A175="","",IF(TermCount=1,INDEX(TermLabels,1),IF(COUNT(TermEnds)=0,"",INDEX(TermLabels,MIN(TermCount,1+SUMPRODUCT(--(TermEnds&lt;&gt;""),--($A175&gt;TermEnds)))))))</f>
        <v/>
      </c>
      <c r="C175" s="93" t="n"/>
      <c r="D175" s="93" t="n"/>
      <c r="E175" s="93" t="n"/>
      <c r="F175" s="93" t="n"/>
      <c r="G175" s="93" t="n"/>
      <c r="H175" s="94" t="n"/>
    </row>
    <row r="176" ht="15" customHeight="1">
      <c r="A176" s="118" t="n"/>
      <c r="B176" s="93">
        <f>IF($A176="","",IF(TermCount=1,INDEX(TermLabels,1),IF(COUNT(TermEnds)=0,"",INDEX(TermLabels,MIN(TermCount,1+SUMPRODUCT(--(TermEnds&lt;&gt;""),--($A176&gt;TermEnds)))))))</f>
        <v/>
      </c>
      <c r="C176" s="93" t="n"/>
      <c r="D176" s="93" t="n"/>
      <c r="E176" s="93" t="n"/>
      <c r="F176" s="93" t="n"/>
      <c r="G176" s="93" t="n"/>
      <c r="H176" s="94" t="n"/>
    </row>
    <row r="177" ht="15" customHeight="1">
      <c r="A177" s="118" t="n"/>
      <c r="B177" s="93">
        <f>IF($A177="","",IF(TermCount=1,INDEX(TermLabels,1),IF(COUNT(TermEnds)=0,"",INDEX(TermLabels,MIN(TermCount,1+SUMPRODUCT(--(TermEnds&lt;&gt;""),--($A177&gt;TermEnds)))))))</f>
        <v/>
      </c>
      <c r="C177" s="93" t="n"/>
      <c r="D177" s="93" t="n"/>
      <c r="E177" s="93" t="n"/>
      <c r="F177" s="93" t="n"/>
      <c r="G177" s="93" t="n"/>
      <c r="H177" s="94" t="n"/>
    </row>
    <row r="178" ht="15" customHeight="1">
      <c r="A178" s="118" t="n"/>
      <c r="B178" s="93">
        <f>IF($A178="","",IF(TermCount=1,INDEX(TermLabels,1),IF(COUNT(TermEnds)=0,"",INDEX(TermLabels,MIN(TermCount,1+SUMPRODUCT(--(TermEnds&lt;&gt;""),--($A178&gt;TermEnds)))))))</f>
        <v/>
      </c>
      <c r="C178" s="93" t="n"/>
      <c r="D178" s="93" t="n"/>
      <c r="E178" s="93" t="n"/>
      <c r="F178" s="93" t="n"/>
      <c r="G178" s="93" t="n"/>
      <c r="H178" s="94" t="n"/>
    </row>
    <row r="179" ht="15" customHeight="1">
      <c r="A179" s="118" t="n"/>
      <c r="B179" s="93">
        <f>IF($A179="","",IF(TermCount=1,INDEX(TermLabels,1),IF(COUNT(TermEnds)=0,"",INDEX(TermLabels,MIN(TermCount,1+SUMPRODUCT(--(TermEnds&lt;&gt;""),--($A179&gt;TermEnds)))))))</f>
        <v/>
      </c>
      <c r="C179" s="93" t="n"/>
      <c r="D179" s="93" t="n"/>
      <c r="E179" s="93" t="n"/>
      <c r="F179" s="93" t="n"/>
      <c r="G179" s="93" t="n"/>
      <c r="H179" s="94" t="n"/>
    </row>
    <row r="180" ht="15" customHeight="1">
      <c r="A180" s="118" t="n"/>
      <c r="B180" s="93">
        <f>IF($A180="","",IF(TermCount=1,INDEX(TermLabels,1),IF(COUNT(TermEnds)=0,"",INDEX(TermLabels,MIN(TermCount,1+SUMPRODUCT(--(TermEnds&lt;&gt;""),--($A180&gt;TermEnds)))))))</f>
        <v/>
      </c>
      <c r="C180" s="93" t="n"/>
      <c r="D180" s="93" t="n"/>
      <c r="E180" s="93" t="n"/>
      <c r="F180" s="93" t="n"/>
      <c r="G180" s="93" t="n"/>
      <c r="H180" s="94" t="n"/>
    </row>
    <row r="181" ht="15" customHeight="1">
      <c r="A181" s="118" t="n"/>
      <c r="B181" s="93">
        <f>IF($A181="","",IF(TermCount=1,INDEX(TermLabels,1),IF(COUNT(TermEnds)=0,"",INDEX(TermLabels,MIN(TermCount,1+SUMPRODUCT(--(TermEnds&lt;&gt;""),--($A181&gt;TermEnds)))))))</f>
        <v/>
      </c>
      <c r="C181" s="93" t="n"/>
      <c r="D181" s="93" t="n"/>
      <c r="E181" s="93" t="n"/>
      <c r="F181" s="93" t="n"/>
      <c r="G181" s="93" t="n"/>
      <c r="H181" s="94" t="n"/>
    </row>
    <row r="182" ht="15" customHeight="1">
      <c r="A182" s="118" t="n"/>
      <c r="B182" s="93">
        <f>IF($A182="","",IF(TermCount=1,INDEX(TermLabels,1),IF(COUNT(TermEnds)=0,"",INDEX(TermLabels,MIN(TermCount,1+SUMPRODUCT(--(TermEnds&lt;&gt;""),--($A182&gt;TermEnds)))))))</f>
        <v/>
      </c>
      <c r="C182" s="93" t="n"/>
      <c r="D182" s="93" t="n"/>
      <c r="E182" s="93" t="n"/>
      <c r="F182" s="93" t="n"/>
      <c r="G182" s="93" t="n"/>
      <c r="H182" s="94" t="n"/>
    </row>
    <row r="183" ht="15" customHeight="1">
      <c r="A183" s="118" t="n"/>
      <c r="B183" s="93">
        <f>IF($A183="","",IF(TermCount=1,INDEX(TermLabels,1),IF(COUNT(TermEnds)=0,"",INDEX(TermLabels,MIN(TermCount,1+SUMPRODUCT(--(TermEnds&lt;&gt;""),--($A183&gt;TermEnds)))))))</f>
        <v/>
      </c>
      <c r="C183" s="93" t="n"/>
      <c r="D183" s="93" t="n"/>
      <c r="E183" s="93" t="n"/>
      <c r="F183" s="93" t="n"/>
      <c r="G183" s="93" t="n"/>
      <c r="H183" s="94" t="n"/>
    </row>
    <row r="184" ht="15" customHeight="1">
      <c r="A184" s="118" t="n"/>
      <c r="B184" s="93">
        <f>IF($A184="","",IF(TermCount=1,INDEX(TermLabels,1),IF(COUNT(TermEnds)=0,"",INDEX(TermLabels,MIN(TermCount,1+SUMPRODUCT(--(TermEnds&lt;&gt;""),--($A184&gt;TermEnds)))))))</f>
        <v/>
      </c>
      <c r="C184" s="93" t="n"/>
      <c r="D184" s="93" t="n"/>
      <c r="E184" s="93" t="n"/>
      <c r="F184" s="93" t="n"/>
      <c r="G184" s="93" t="n"/>
      <c r="H184" s="94" t="n"/>
    </row>
    <row r="185" ht="15" customHeight="1">
      <c r="A185" s="118" t="n"/>
      <c r="B185" s="93">
        <f>IF($A185="","",IF(TermCount=1,INDEX(TermLabels,1),IF(COUNT(TermEnds)=0,"",INDEX(TermLabels,MIN(TermCount,1+SUMPRODUCT(--(TermEnds&lt;&gt;""),--($A185&gt;TermEnds)))))))</f>
        <v/>
      </c>
      <c r="C185" s="93" t="n"/>
      <c r="D185" s="93" t="n"/>
      <c r="E185" s="93" t="n"/>
      <c r="F185" s="93" t="n"/>
      <c r="G185" s="93" t="n"/>
      <c r="H185" s="94" t="n"/>
    </row>
    <row r="186" ht="15" customHeight="1">
      <c r="A186" s="118" t="n"/>
      <c r="B186" s="93">
        <f>IF($A186="","",IF(TermCount=1,INDEX(TermLabels,1),IF(COUNT(TermEnds)=0,"",INDEX(TermLabels,MIN(TermCount,1+SUMPRODUCT(--(TermEnds&lt;&gt;""),--($A186&gt;TermEnds)))))))</f>
        <v/>
      </c>
      <c r="C186" s="93" t="n"/>
      <c r="D186" s="93" t="n"/>
      <c r="E186" s="93" t="n"/>
      <c r="F186" s="93" t="n"/>
      <c r="G186" s="93" t="n"/>
      <c r="H186" s="94" t="n"/>
    </row>
    <row r="187" ht="15" customHeight="1">
      <c r="A187" s="118" t="n"/>
      <c r="B187" s="93">
        <f>IF($A187="","",IF(TermCount=1,INDEX(TermLabels,1),IF(COUNT(TermEnds)=0,"",INDEX(TermLabels,MIN(TermCount,1+SUMPRODUCT(--(TermEnds&lt;&gt;""),--($A187&gt;TermEnds)))))))</f>
        <v/>
      </c>
      <c r="C187" s="93" t="n"/>
      <c r="D187" s="93" t="n"/>
      <c r="E187" s="93" t="n"/>
      <c r="F187" s="93" t="n"/>
      <c r="G187" s="93" t="n"/>
      <c r="H187" s="94" t="n"/>
    </row>
    <row r="188" ht="15" customHeight="1">
      <c r="A188" s="118" t="n"/>
      <c r="B188" s="93">
        <f>IF($A188="","",IF(TermCount=1,INDEX(TermLabels,1),IF(COUNT(TermEnds)=0,"",INDEX(TermLabels,MIN(TermCount,1+SUMPRODUCT(--(TermEnds&lt;&gt;""),--($A188&gt;TermEnds)))))))</f>
        <v/>
      </c>
      <c r="C188" s="93" t="n"/>
      <c r="D188" s="93" t="n"/>
      <c r="E188" s="93" t="n"/>
      <c r="F188" s="93" t="n"/>
      <c r="G188" s="93" t="n"/>
      <c r="H188" s="94" t="n"/>
    </row>
    <row r="189" ht="15" customHeight="1">
      <c r="A189" s="118" t="n"/>
      <c r="B189" s="93">
        <f>IF($A189="","",IF(TermCount=1,INDEX(TermLabels,1),IF(COUNT(TermEnds)=0,"",INDEX(TermLabels,MIN(TermCount,1+SUMPRODUCT(--(TermEnds&lt;&gt;""),--($A189&gt;TermEnds)))))))</f>
        <v/>
      </c>
      <c r="C189" s="93" t="n"/>
      <c r="D189" s="93" t="n"/>
      <c r="E189" s="93" t="n"/>
      <c r="F189" s="93" t="n"/>
      <c r="G189" s="93" t="n"/>
      <c r="H189" s="94" t="n"/>
    </row>
    <row r="190" ht="15" customHeight="1">
      <c r="A190" s="118" t="n"/>
      <c r="B190" s="93">
        <f>IF($A190="","",IF(TermCount=1,INDEX(TermLabels,1),IF(COUNT(TermEnds)=0,"",INDEX(TermLabels,MIN(TermCount,1+SUMPRODUCT(--(TermEnds&lt;&gt;""),--($A190&gt;TermEnds)))))))</f>
        <v/>
      </c>
      <c r="C190" s="93" t="n"/>
      <c r="D190" s="93" t="n"/>
      <c r="E190" s="93" t="n"/>
      <c r="F190" s="93" t="n"/>
      <c r="G190" s="93" t="n"/>
      <c r="H190" s="94" t="n"/>
    </row>
    <row r="191" ht="15" customHeight="1">
      <c r="A191" s="118" t="n"/>
      <c r="B191" s="93">
        <f>IF($A191="","",IF(TermCount=1,INDEX(TermLabels,1),IF(COUNT(TermEnds)=0,"",INDEX(TermLabels,MIN(TermCount,1+SUMPRODUCT(--(TermEnds&lt;&gt;""),--($A191&gt;TermEnds)))))))</f>
        <v/>
      </c>
      <c r="C191" s="93" t="n"/>
      <c r="D191" s="93" t="n"/>
      <c r="E191" s="93" t="n"/>
      <c r="F191" s="93" t="n"/>
      <c r="G191" s="93" t="n"/>
      <c r="H191" s="94" t="n"/>
    </row>
    <row r="192" ht="15" customHeight="1">
      <c r="A192" s="118" t="n"/>
      <c r="B192" s="93">
        <f>IF($A192="","",IF(TermCount=1,INDEX(TermLabels,1),IF(COUNT(TermEnds)=0,"",INDEX(TermLabels,MIN(TermCount,1+SUMPRODUCT(--(TermEnds&lt;&gt;""),--($A192&gt;TermEnds)))))))</f>
        <v/>
      </c>
      <c r="C192" s="93" t="n"/>
      <c r="D192" s="93" t="n"/>
      <c r="E192" s="93" t="n"/>
      <c r="F192" s="93" t="n"/>
      <c r="G192" s="93" t="n"/>
      <c r="H192" s="94" t="n"/>
    </row>
    <row r="193" ht="15" customHeight="1">
      <c r="A193" s="118" t="n"/>
      <c r="B193" s="93">
        <f>IF($A193="","",IF(TermCount=1,INDEX(TermLabels,1),IF(COUNT(TermEnds)=0,"",INDEX(TermLabels,MIN(TermCount,1+SUMPRODUCT(--(TermEnds&lt;&gt;""),--($A193&gt;TermEnds)))))))</f>
        <v/>
      </c>
      <c r="C193" s="93" t="n"/>
      <c r="D193" s="93" t="n"/>
      <c r="E193" s="93" t="n"/>
      <c r="F193" s="93" t="n"/>
      <c r="G193" s="93" t="n"/>
      <c r="H193" s="94" t="n"/>
    </row>
    <row r="194" ht="15" customHeight="1">
      <c r="A194" s="118" t="n"/>
      <c r="B194" s="93">
        <f>IF($A194="","",IF(TermCount=1,INDEX(TermLabels,1),IF(COUNT(TermEnds)=0,"",INDEX(TermLabels,MIN(TermCount,1+SUMPRODUCT(--(TermEnds&lt;&gt;""),--($A194&gt;TermEnds)))))))</f>
        <v/>
      </c>
      <c r="C194" s="93" t="n"/>
      <c r="D194" s="93" t="n"/>
      <c r="E194" s="93" t="n"/>
      <c r="F194" s="93" t="n"/>
      <c r="G194" s="93" t="n"/>
      <c r="H194" s="94" t="n"/>
    </row>
    <row r="195" ht="15" customHeight="1">
      <c r="A195" s="118" t="n"/>
      <c r="B195" s="93">
        <f>IF($A195="","",IF(TermCount=1,INDEX(TermLabels,1),IF(COUNT(TermEnds)=0,"",INDEX(TermLabels,MIN(TermCount,1+SUMPRODUCT(--(TermEnds&lt;&gt;""),--($A195&gt;TermEnds)))))))</f>
        <v/>
      </c>
      <c r="C195" s="93" t="n"/>
      <c r="D195" s="93" t="n"/>
      <c r="E195" s="93" t="n"/>
      <c r="F195" s="93" t="n"/>
      <c r="G195" s="93" t="n"/>
      <c r="H195" s="94" t="n"/>
    </row>
    <row r="196" ht="15" customHeight="1">
      <c r="A196" s="118" t="n"/>
      <c r="B196" s="93">
        <f>IF($A196="","",IF(TermCount=1,INDEX(TermLabels,1),IF(COUNT(TermEnds)=0,"",INDEX(TermLabels,MIN(TermCount,1+SUMPRODUCT(--(TermEnds&lt;&gt;""),--($A196&gt;TermEnds)))))))</f>
        <v/>
      </c>
      <c r="C196" s="93" t="n"/>
      <c r="D196" s="93" t="n"/>
      <c r="E196" s="93" t="n"/>
      <c r="F196" s="93" t="n"/>
      <c r="G196" s="93" t="n"/>
      <c r="H196" s="94" t="n"/>
    </row>
    <row r="197" ht="15" customHeight="1">
      <c r="A197" s="118" t="n"/>
      <c r="B197" s="93">
        <f>IF($A197="","",IF(TermCount=1,INDEX(TermLabels,1),IF(COUNT(TermEnds)=0,"",INDEX(TermLabels,MIN(TermCount,1+SUMPRODUCT(--(TermEnds&lt;&gt;""),--($A197&gt;TermEnds)))))))</f>
        <v/>
      </c>
      <c r="C197" s="93" t="n"/>
      <c r="D197" s="93" t="n"/>
      <c r="E197" s="93" t="n"/>
      <c r="F197" s="93" t="n"/>
      <c r="G197" s="93" t="n"/>
      <c r="H197" s="94" t="n"/>
    </row>
    <row r="198" ht="15" customHeight="1">
      <c r="A198" s="118" t="n"/>
      <c r="B198" s="93">
        <f>IF($A198="","",IF(TermCount=1,INDEX(TermLabels,1),IF(COUNT(TermEnds)=0,"",INDEX(TermLabels,MIN(TermCount,1+SUMPRODUCT(--(TermEnds&lt;&gt;""),--($A198&gt;TermEnds)))))))</f>
        <v/>
      </c>
      <c r="C198" s="93" t="n"/>
      <c r="D198" s="93" t="n"/>
      <c r="E198" s="93" t="n"/>
      <c r="F198" s="93" t="n"/>
      <c r="G198" s="93" t="n"/>
      <c r="H198" s="94" t="n"/>
    </row>
    <row r="199" ht="15" customHeight="1">
      <c r="A199" s="118" t="n"/>
      <c r="B199" s="93">
        <f>IF($A199="","",IF(TermCount=1,INDEX(TermLabels,1),IF(COUNT(TermEnds)=0,"",INDEX(TermLabels,MIN(TermCount,1+SUMPRODUCT(--(TermEnds&lt;&gt;""),--($A199&gt;TermEnds)))))))</f>
        <v/>
      </c>
      <c r="C199" s="93" t="n"/>
      <c r="D199" s="93" t="n"/>
      <c r="E199" s="93" t="n"/>
      <c r="F199" s="93" t="n"/>
      <c r="G199" s="93" t="n"/>
      <c r="H199" s="94" t="n"/>
    </row>
    <row r="200" ht="15" customHeight="1">
      <c r="A200" s="118" t="n"/>
      <c r="B200" s="93">
        <f>IF($A200="","",IF(TermCount=1,INDEX(TermLabels,1),IF(COUNT(TermEnds)=0,"",INDEX(TermLabels,MIN(TermCount,1+SUMPRODUCT(--(TermEnds&lt;&gt;""),--($A200&gt;TermEnds)))))))</f>
        <v/>
      </c>
      <c r="C200" s="93" t="n"/>
      <c r="D200" s="93" t="n"/>
      <c r="E200" s="93" t="n"/>
      <c r="F200" s="93" t="n"/>
      <c r="G200" s="93" t="n"/>
      <c r="H200" s="94" t="n"/>
    </row>
    <row r="201" ht="15" customHeight="1">
      <c r="A201" s="118" t="n"/>
      <c r="B201" s="93">
        <f>IF($A201="","",IF(TermCount=1,INDEX(TermLabels,1),IF(COUNT(TermEnds)=0,"",INDEX(TermLabels,MIN(TermCount,1+SUMPRODUCT(--(TermEnds&lt;&gt;""),--($A201&gt;TermEnds)))))))</f>
        <v/>
      </c>
      <c r="C201" s="93" t="n"/>
      <c r="D201" s="93" t="n"/>
      <c r="E201" s="93" t="n"/>
      <c r="F201" s="93" t="n"/>
      <c r="G201" s="93" t="n"/>
      <c r="H201" s="94" t="n"/>
    </row>
    <row r="202" ht="15" customHeight="1">
      <c r="A202" s="118" t="n"/>
      <c r="B202" s="93">
        <f>IF($A202="","",IF(TermCount=1,INDEX(TermLabels,1),IF(COUNT(TermEnds)=0,"",INDEX(TermLabels,MIN(TermCount,1+SUMPRODUCT(--(TermEnds&lt;&gt;""),--($A202&gt;TermEnds)))))))</f>
        <v/>
      </c>
      <c r="C202" s="93" t="n"/>
      <c r="D202" s="93" t="n"/>
      <c r="E202" s="93" t="n"/>
      <c r="F202" s="93" t="n"/>
      <c r="G202" s="93" t="n"/>
      <c r="H202" s="94" t="n"/>
    </row>
    <row r="203" ht="15" customHeight="1">
      <c r="A203" s="118" t="n"/>
      <c r="B203" s="93">
        <f>IF($A203="","",IF(TermCount=1,INDEX(TermLabels,1),IF(COUNT(TermEnds)=0,"",INDEX(TermLabels,MIN(TermCount,1+SUMPRODUCT(--(TermEnds&lt;&gt;""),--($A203&gt;TermEnds)))))))</f>
        <v/>
      </c>
      <c r="C203" s="93" t="n"/>
      <c r="D203" s="93" t="n"/>
      <c r="E203" s="93" t="n"/>
      <c r="F203" s="93" t="n"/>
      <c r="G203" s="93" t="n"/>
      <c r="H203" s="94" t="n"/>
    </row>
    <row r="204" ht="15" customHeight="1">
      <c r="A204" s="118" t="n"/>
      <c r="B204" s="93">
        <f>IF($A204="","",IF(TermCount=1,INDEX(TermLabels,1),IF(COUNT(TermEnds)=0,"",INDEX(TermLabels,MIN(TermCount,1+SUMPRODUCT(--(TermEnds&lt;&gt;""),--($A204&gt;TermEnds)))))))</f>
        <v/>
      </c>
      <c r="C204" s="93" t="n"/>
      <c r="D204" s="93" t="n"/>
      <c r="E204" s="93" t="n"/>
      <c r="F204" s="93" t="n"/>
      <c r="G204" s="93" t="n"/>
      <c r="H204" s="94" t="n"/>
    </row>
    <row r="205" ht="15" customHeight="1">
      <c r="A205" s="118" t="n"/>
      <c r="B205" s="93">
        <f>IF($A205="","",IF(TermCount=1,INDEX(TermLabels,1),IF(COUNT(TermEnds)=0,"",INDEX(TermLabels,MIN(TermCount,1+SUMPRODUCT(--(TermEnds&lt;&gt;""),--($A205&gt;TermEnds)))))))</f>
        <v/>
      </c>
      <c r="C205" s="93" t="n"/>
      <c r="D205" s="93" t="n"/>
      <c r="E205" s="93" t="n"/>
      <c r="F205" s="93" t="n"/>
      <c r="G205" s="93" t="n"/>
      <c r="H205" s="94" t="n"/>
    </row>
    <row r="206" ht="15" customHeight="1">
      <c r="A206" s="118" t="n"/>
      <c r="B206" s="93">
        <f>IF($A206="","",IF(TermCount=1,INDEX(TermLabels,1),IF(COUNT(TermEnds)=0,"",INDEX(TermLabels,MIN(TermCount,1+SUMPRODUCT(--(TermEnds&lt;&gt;""),--($A206&gt;TermEnds)))))))</f>
        <v/>
      </c>
      <c r="C206" s="93" t="n"/>
      <c r="D206" s="93" t="n"/>
      <c r="E206" s="93" t="n"/>
      <c r="F206" s="93" t="n"/>
      <c r="G206" s="93" t="n"/>
      <c r="H206" s="94" t="n"/>
    </row>
    <row r="207" ht="15" customHeight="1">
      <c r="A207" s="118" t="n"/>
      <c r="B207" s="93">
        <f>IF($A207="","",IF(TermCount=1,INDEX(TermLabels,1),IF(COUNT(TermEnds)=0,"",INDEX(TermLabels,MIN(TermCount,1+SUMPRODUCT(--(TermEnds&lt;&gt;""),--($A207&gt;TermEnds)))))))</f>
        <v/>
      </c>
      <c r="C207" s="93" t="n"/>
      <c r="D207" s="93" t="n"/>
      <c r="E207" s="93" t="n"/>
      <c r="F207" s="93" t="n"/>
      <c r="G207" s="93" t="n"/>
      <c r="H207" s="94" t="n"/>
    </row>
    <row r="208" ht="15" customHeight="1">
      <c r="A208" s="118" t="n"/>
      <c r="B208" s="93">
        <f>IF($A208="","",IF(TermCount=1,INDEX(TermLabels,1),IF(COUNT(TermEnds)=0,"",INDEX(TermLabels,MIN(TermCount,1+SUMPRODUCT(--(TermEnds&lt;&gt;""),--($A208&gt;TermEnds)))))))</f>
        <v/>
      </c>
      <c r="C208" s="93" t="n"/>
      <c r="D208" s="93" t="n"/>
      <c r="E208" s="93" t="n"/>
      <c r="F208" s="93" t="n"/>
      <c r="G208" s="93" t="n"/>
      <c r="H208" s="94" t="n"/>
    </row>
    <row r="209" ht="15" customHeight="1">
      <c r="A209" s="118" t="n"/>
      <c r="B209" s="93">
        <f>IF($A209="","",IF(TermCount=1,INDEX(TermLabels,1),IF(COUNT(TermEnds)=0,"",INDEX(TermLabels,MIN(TermCount,1+SUMPRODUCT(--(TermEnds&lt;&gt;""),--($A209&gt;TermEnds)))))))</f>
        <v/>
      </c>
      <c r="C209" s="93" t="n"/>
      <c r="D209" s="93" t="n"/>
      <c r="E209" s="93" t="n"/>
      <c r="F209" s="93" t="n"/>
      <c r="G209" s="93" t="n"/>
      <c r="H209" s="94" t="n"/>
    </row>
    <row r="210" ht="15" customHeight="1">
      <c r="A210" s="118" t="n"/>
      <c r="B210" s="93">
        <f>IF($A210="","",IF(TermCount=1,INDEX(TermLabels,1),IF(COUNT(TermEnds)=0,"",INDEX(TermLabels,MIN(TermCount,1+SUMPRODUCT(--(TermEnds&lt;&gt;""),--($A210&gt;TermEnds)))))))</f>
        <v/>
      </c>
      <c r="C210" s="93" t="n"/>
      <c r="D210" s="93" t="n"/>
      <c r="E210" s="93" t="n"/>
      <c r="F210" s="93" t="n"/>
      <c r="G210" s="93" t="n"/>
      <c r="H210" s="94" t="n"/>
    </row>
    <row r="211" ht="15" customHeight="1">
      <c r="A211" s="118" t="n"/>
      <c r="B211" s="93">
        <f>IF($A211="","",IF(TermCount=1,INDEX(TermLabels,1),IF(COUNT(TermEnds)=0,"",INDEX(TermLabels,MIN(TermCount,1+SUMPRODUCT(--(TermEnds&lt;&gt;""),--($A211&gt;TermEnds)))))))</f>
        <v/>
      </c>
      <c r="C211" s="93" t="n"/>
      <c r="D211" s="93" t="n"/>
      <c r="E211" s="93" t="n"/>
      <c r="F211" s="93" t="n"/>
      <c r="G211" s="93" t="n"/>
      <c r="H211" s="94" t="n"/>
    </row>
    <row r="212" ht="15" customHeight="1">
      <c r="A212" s="118" t="n"/>
      <c r="B212" s="93">
        <f>IF($A212="","",IF(TermCount=1,INDEX(TermLabels,1),IF(COUNT(TermEnds)=0,"",INDEX(TermLabels,MIN(TermCount,1+SUMPRODUCT(--(TermEnds&lt;&gt;""),--($A212&gt;TermEnds)))))))</f>
        <v/>
      </c>
      <c r="C212" s="93" t="n"/>
      <c r="D212" s="93" t="n"/>
      <c r="E212" s="93" t="n"/>
      <c r="F212" s="93" t="n"/>
      <c r="G212" s="93" t="n"/>
      <c r="H212" s="94" t="n"/>
    </row>
    <row r="213" ht="15" customHeight="1">
      <c r="A213" s="118" t="n"/>
      <c r="B213" s="93">
        <f>IF($A213="","",IF(TermCount=1,INDEX(TermLabels,1),IF(COUNT(TermEnds)=0,"",INDEX(TermLabels,MIN(TermCount,1+SUMPRODUCT(--(TermEnds&lt;&gt;""),--($A213&gt;TermEnds)))))))</f>
        <v/>
      </c>
      <c r="C213" s="93" t="n"/>
      <c r="D213" s="93" t="n"/>
      <c r="E213" s="93" t="n"/>
      <c r="F213" s="93" t="n"/>
      <c r="G213" s="93" t="n"/>
      <c r="H213" s="94" t="n"/>
    </row>
    <row r="214" ht="15" customHeight="1">
      <c r="A214" s="118" t="n"/>
      <c r="B214" s="93">
        <f>IF($A214="","",IF(TermCount=1,INDEX(TermLabels,1),IF(COUNT(TermEnds)=0,"",INDEX(TermLabels,MIN(TermCount,1+SUMPRODUCT(--(TermEnds&lt;&gt;""),--($A214&gt;TermEnds)))))))</f>
        <v/>
      </c>
      <c r="C214" s="93" t="n"/>
      <c r="D214" s="93" t="n"/>
      <c r="E214" s="93" t="n"/>
      <c r="F214" s="93" t="n"/>
      <c r="G214" s="93" t="n"/>
      <c r="H214" s="94" t="n"/>
    </row>
    <row r="215" ht="15" customHeight="1">
      <c r="A215" s="118" t="n"/>
      <c r="B215" s="93">
        <f>IF($A215="","",IF(TermCount=1,INDEX(TermLabels,1),IF(COUNT(TermEnds)=0,"",INDEX(TermLabels,MIN(TermCount,1+SUMPRODUCT(--(TermEnds&lt;&gt;""),--($A215&gt;TermEnds)))))))</f>
        <v/>
      </c>
      <c r="C215" s="93" t="n"/>
      <c r="D215" s="93" t="n"/>
      <c r="E215" s="93" t="n"/>
      <c r="F215" s="93" t="n"/>
      <c r="G215" s="93" t="n"/>
      <c r="H215" s="94" t="n"/>
    </row>
    <row r="216" ht="15" customHeight="1">
      <c r="A216" s="118" t="n"/>
      <c r="B216" s="93">
        <f>IF($A216="","",IF(TermCount=1,INDEX(TermLabels,1),IF(COUNT(TermEnds)=0,"",INDEX(TermLabels,MIN(TermCount,1+SUMPRODUCT(--(TermEnds&lt;&gt;""),--($A216&gt;TermEnds)))))))</f>
        <v/>
      </c>
      <c r="C216" s="93" t="n"/>
      <c r="D216" s="93" t="n"/>
      <c r="E216" s="93" t="n"/>
      <c r="F216" s="93" t="n"/>
      <c r="G216" s="93" t="n"/>
      <c r="H216" s="94" t="n"/>
    </row>
    <row r="217" ht="15" customHeight="1">
      <c r="A217" s="118" t="n"/>
      <c r="B217" s="93">
        <f>IF($A217="","",IF(TermCount=1,INDEX(TermLabels,1),IF(COUNT(TermEnds)=0,"",INDEX(TermLabels,MIN(TermCount,1+SUMPRODUCT(--(TermEnds&lt;&gt;""),--($A217&gt;TermEnds)))))))</f>
        <v/>
      </c>
      <c r="C217" s="93" t="n"/>
      <c r="D217" s="93" t="n"/>
      <c r="E217" s="93" t="n"/>
      <c r="F217" s="93" t="n"/>
      <c r="G217" s="93" t="n"/>
      <c r="H217" s="94" t="n"/>
    </row>
    <row r="218" ht="15" customHeight="1">
      <c r="A218" s="118" t="n"/>
      <c r="B218" s="93">
        <f>IF($A218="","",IF(TermCount=1,INDEX(TermLabels,1),IF(COUNT(TermEnds)=0,"",INDEX(TermLabels,MIN(TermCount,1+SUMPRODUCT(--(TermEnds&lt;&gt;""),--($A218&gt;TermEnds)))))))</f>
        <v/>
      </c>
      <c r="C218" s="93" t="n"/>
      <c r="D218" s="93" t="n"/>
      <c r="E218" s="93" t="n"/>
      <c r="F218" s="93" t="n"/>
      <c r="G218" s="93" t="n"/>
      <c r="H218" s="94" t="n"/>
    </row>
    <row r="219" ht="15" customHeight="1">
      <c r="A219" s="118" t="n"/>
      <c r="B219" s="93">
        <f>IF($A219="","",IF(TermCount=1,INDEX(TermLabels,1),IF(COUNT(TermEnds)=0,"",INDEX(TermLabels,MIN(TermCount,1+SUMPRODUCT(--(TermEnds&lt;&gt;""),--($A219&gt;TermEnds)))))))</f>
        <v/>
      </c>
      <c r="C219" s="93" t="n"/>
      <c r="D219" s="93" t="n"/>
      <c r="E219" s="93" t="n"/>
      <c r="F219" s="93" t="n"/>
      <c r="G219" s="93" t="n"/>
      <c r="H219" s="94" t="n"/>
    </row>
    <row r="220" ht="15" customHeight="1">
      <c r="A220" s="118" t="n"/>
      <c r="B220" s="93">
        <f>IF($A220="","",IF(TermCount=1,INDEX(TermLabels,1),IF(COUNT(TermEnds)=0,"",INDEX(TermLabels,MIN(TermCount,1+SUMPRODUCT(--(TermEnds&lt;&gt;""),--($A220&gt;TermEnds)))))))</f>
        <v/>
      </c>
      <c r="C220" s="93" t="n"/>
      <c r="D220" s="93" t="n"/>
      <c r="E220" s="93" t="n"/>
      <c r="F220" s="93" t="n"/>
      <c r="G220" s="93" t="n"/>
      <c r="H220" s="94" t="n"/>
    </row>
    <row r="221" ht="15" customHeight="1">
      <c r="A221" s="118" t="n"/>
      <c r="B221" s="93">
        <f>IF($A221="","",IF(TermCount=1,INDEX(TermLabels,1),IF(COUNT(TermEnds)=0,"",INDEX(TermLabels,MIN(TermCount,1+SUMPRODUCT(--(TermEnds&lt;&gt;""),--($A221&gt;TermEnds)))))))</f>
        <v/>
      </c>
      <c r="C221" s="93" t="n"/>
      <c r="D221" s="93" t="n"/>
      <c r="E221" s="93" t="n"/>
      <c r="F221" s="93" t="n"/>
      <c r="G221" s="93" t="n"/>
      <c r="H221" s="94" t="n"/>
    </row>
    <row r="222" ht="15" customHeight="1">
      <c r="A222" s="118" t="n"/>
      <c r="B222" s="93">
        <f>IF($A222="","",IF(TermCount=1,INDEX(TermLabels,1),IF(COUNT(TermEnds)=0,"",INDEX(TermLabels,MIN(TermCount,1+SUMPRODUCT(--(TermEnds&lt;&gt;""),--($A222&gt;TermEnds)))))))</f>
        <v/>
      </c>
      <c r="C222" s="93" t="n"/>
      <c r="D222" s="93" t="n"/>
      <c r="E222" s="93" t="n"/>
      <c r="F222" s="93" t="n"/>
      <c r="G222" s="93" t="n"/>
      <c r="H222" s="94" t="n"/>
    </row>
    <row r="223" ht="15" customHeight="1">
      <c r="A223" s="118" t="n"/>
      <c r="B223" s="93">
        <f>IF($A223="","",IF(TermCount=1,INDEX(TermLabels,1),IF(COUNT(TermEnds)=0,"",INDEX(TermLabels,MIN(TermCount,1+SUMPRODUCT(--(TermEnds&lt;&gt;""),--($A223&gt;TermEnds)))))))</f>
        <v/>
      </c>
      <c r="C223" s="93" t="n"/>
      <c r="D223" s="93" t="n"/>
      <c r="E223" s="93" t="n"/>
      <c r="F223" s="93" t="n"/>
      <c r="G223" s="93" t="n"/>
      <c r="H223" s="94" t="n"/>
    </row>
    <row r="224" ht="15" customHeight="1">
      <c r="A224" s="118" t="n"/>
      <c r="B224" s="93">
        <f>IF($A224="","",IF(TermCount=1,INDEX(TermLabels,1),IF(COUNT(TermEnds)=0,"",INDEX(TermLabels,MIN(TermCount,1+SUMPRODUCT(--(TermEnds&lt;&gt;""),--($A224&gt;TermEnds)))))))</f>
        <v/>
      </c>
      <c r="C224" s="93" t="n"/>
      <c r="D224" s="93" t="n"/>
      <c r="E224" s="93" t="n"/>
      <c r="F224" s="93" t="n"/>
      <c r="G224" s="93" t="n"/>
      <c r="H224" s="94" t="n"/>
    </row>
    <row r="225" ht="15" customHeight="1">
      <c r="A225" s="118" t="n"/>
      <c r="B225" s="93">
        <f>IF($A225="","",IF(TermCount=1,INDEX(TermLabels,1),IF(COUNT(TermEnds)=0,"",INDEX(TermLabels,MIN(TermCount,1+SUMPRODUCT(--(TermEnds&lt;&gt;""),--($A225&gt;TermEnds)))))))</f>
        <v/>
      </c>
      <c r="C225" s="93" t="n"/>
      <c r="D225" s="93" t="n"/>
      <c r="E225" s="93" t="n"/>
      <c r="F225" s="93" t="n"/>
      <c r="G225" s="93" t="n"/>
      <c r="H225" s="94" t="n"/>
    </row>
    <row r="226" ht="15" customHeight="1">
      <c r="A226" s="118" t="n"/>
      <c r="B226" s="93">
        <f>IF($A226="","",IF(TermCount=1,INDEX(TermLabels,1),IF(COUNT(TermEnds)=0,"",INDEX(TermLabels,MIN(TermCount,1+SUMPRODUCT(--(TermEnds&lt;&gt;""),--($A226&gt;TermEnds)))))))</f>
        <v/>
      </c>
      <c r="C226" s="93" t="n"/>
      <c r="D226" s="93" t="n"/>
      <c r="E226" s="93" t="n"/>
      <c r="F226" s="93" t="n"/>
      <c r="G226" s="93" t="n"/>
      <c r="H226" s="94" t="n"/>
    </row>
    <row r="227" ht="15" customHeight="1">
      <c r="A227" s="118" t="n"/>
      <c r="B227" s="93">
        <f>IF($A227="","",IF(TermCount=1,INDEX(TermLabels,1),IF(COUNT(TermEnds)=0,"",INDEX(TermLabels,MIN(TermCount,1+SUMPRODUCT(--(TermEnds&lt;&gt;""),--($A227&gt;TermEnds)))))))</f>
        <v/>
      </c>
      <c r="C227" s="93" t="n"/>
      <c r="D227" s="93" t="n"/>
      <c r="E227" s="93" t="n"/>
      <c r="F227" s="93" t="n"/>
      <c r="G227" s="93" t="n"/>
      <c r="H227" s="94" t="n"/>
    </row>
    <row r="228" ht="15" customHeight="1">
      <c r="A228" s="118" t="n"/>
      <c r="B228" s="93">
        <f>IF($A228="","",IF(TermCount=1,INDEX(TermLabels,1),IF(COUNT(TermEnds)=0,"",INDEX(TermLabels,MIN(TermCount,1+SUMPRODUCT(--(TermEnds&lt;&gt;""),--($A228&gt;TermEnds)))))))</f>
        <v/>
      </c>
      <c r="C228" s="93" t="n"/>
      <c r="D228" s="93" t="n"/>
      <c r="E228" s="93" t="n"/>
      <c r="F228" s="93" t="n"/>
      <c r="G228" s="93" t="n"/>
      <c r="H228" s="94" t="n"/>
    </row>
    <row r="229" ht="15" customHeight="1">
      <c r="A229" s="118" t="n"/>
      <c r="B229" s="93">
        <f>IF($A229="","",IF(TermCount=1,INDEX(TermLabels,1),IF(COUNT(TermEnds)=0,"",INDEX(TermLabels,MIN(TermCount,1+SUMPRODUCT(--(TermEnds&lt;&gt;""),--($A229&gt;TermEnds)))))))</f>
        <v/>
      </c>
      <c r="C229" s="93" t="n"/>
      <c r="D229" s="93" t="n"/>
      <c r="E229" s="93" t="n"/>
      <c r="F229" s="93" t="n"/>
      <c r="G229" s="93" t="n"/>
      <c r="H229" s="94" t="n"/>
    </row>
    <row r="230" ht="15" customHeight="1">
      <c r="A230" s="118" t="n"/>
      <c r="B230" s="93">
        <f>IF($A230="","",IF(TermCount=1,INDEX(TermLabels,1),IF(COUNT(TermEnds)=0,"",INDEX(TermLabels,MIN(TermCount,1+SUMPRODUCT(--(TermEnds&lt;&gt;""),--($A230&gt;TermEnds)))))))</f>
        <v/>
      </c>
      <c r="C230" s="93" t="n"/>
      <c r="D230" s="93" t="n"/>
      <c r="E230" s="93" t="n"/>
      <c r="F230" s="93" t="n"/>
      <c r="G230" s="93" t="n"/>
      <c r="H230" s="94" t="n"/>
    </row>
    <row r="231" ht="15" customHeight="1">
      <c r="A231" s="118" t="n"/>
      <c r="B231" s="93">
        <f>IF($A231="","",IF(TermCount=1,INDEX(TermLabels,1),IF(COUNT(TermEnds)=0,"",INDEX(TermLabels,MIN(TermCount,1+SUMPRODUCT(--(TermEnds&lt;&gt;""),--($A231&gt;TermEnds)))))))</f>
        <v/>
      </c>
      <c r="C231" s="93" t="n"/>
      <c r="D231" s="93" t="n"/>
      <c r="E231" s="93" t="n"/>
      <c r="F231" s="93" t="n"/>
      <c r="G231" s="93" t="n"/>
      <c r="H231" s="94" t="n"/>
    </row>
    <row r="232" ht="15" customHeight="1">
      <c r="A232" s="118" t="n"/>
      <c r="B232" s="93">
        <f>IF($A232="","",IF(TermCount=1,INDEX(TermLabels,1),IF(COUNT(TermEnds)=0,"",INDEX(TermLabels,MIN(TermCount,1+SUMPRODUCT(--(TermEnds&lt;&gt;""),--($A232&gt;TermEnds)))))))</f>
        <v/>
      </c>
      <c r="C232" s="93" t="n"/>
      <c r="D232" s="93" t="n"/>
      <c r="E232" s="93" t="n"/>
      <c r="F232" s="93" t="n"/>
      <c r="G232" s="93" t="n"/>
      <c r="H232" s="94" t="n"/>
    </row>
    <row r="233" ht="15" customHeight="1">
      <c r="A233" s="118" t="n"/>
      <c r="B233" s="93">
        <f>IF($A233="","",IF(TermCount=1,INDEX(TermLabels,1),IF(COUNT(TermEnds)=0,"",INDEX(TermLabels,MIN(TermCount,1+SUMPRODUCT(--(TermEnds&lt;&gt;""),--($A233&gt;TermEnds)))))))</f>
        <v/>
      </c>
      <c r="C233" s="93" t="n"/>
      <c r="D233" s="93" t="n"/>
      <c r="E233" s="93" t="n"/>
      <c r="F233" s="93" t="n"/>
      <c r="G233" s="93" t="n"/>
      <c r="H233" s="94" t="n"/>
    </row>
    <row r="234" ht="15" customHeight="1">
      <c r="A234" s="118" t="n"/>
      <c r="B234" s="93">
        <f>IF($A234="","",IF(TermCount=1,INDEX(TermLabels,1),IF(COUNT(TermEnds)=0,"",INDEX(TermLabels,MIN(TermCount,1+SUMPRODUCT(--(TermEnds&lt;&gt;""),--($A234&gt;TermEnds)))))))</f>
        <v/>
      </c>
      <c r="C234" s="93" t="n"/>
      <c r="D234" s="93" t="n"/>
      <c r="E234" s="93" t="n"/>
      <c r="F234" s="93" t="n"/>
      <c r="G234" s="93" t="n"/>
      <c r="H234" s="94" t="n"/>
    </row>
    <row r="235" ht="15" customHeight="1">
      <c r="A235" s="118" t="n"/>
      <c r="B235" s="93">
        <f>IF($A235="","",IF(TermCount=1,INDEX(TermLabels,1),IF(COUNT(TermEnds)=0,"",INDEX(TermLabels,MIN(TermCount,1+SUMPRODUCT(--(TermEnds&lt;&gt;""),--($A235&gt;TermEnds)))))))</f>
        <v/>
      </c>
      <c r="C235" s="93" t="n"/>
      <c r="D235" s="93" t="n"/>
      <c r="E235" s="93" t="n"/>
      <c r="F235" s="93" t="n"/>
      <c r="G235" s="93" t="n"/>
      <c r="H235" s="94" t="n"/>
    </row>
    <row r="236" ht="15" customHeight="1">
      <c r="A236" s="118" t="n"/>
      <c r="B236" s="93">
        <f>IF($A236="","",IF(TermCount=1,INDEX(TermLabels,1),IF(COUNT(TermEnds)=0,"",INDEX(TermLabels,MIN(TermCount,1+SUMPRODUCT(--(TermEnds&lt;&gt;""),--($A236&gt;TermEnds)))))))</f>
        <v/>
      </c>
      <c r="C236" s="93" t="n"/>
      <c r="D236" s="93" t="n"/>
      <c r="E236" s="93" t="n"/>
      <c r="F236" s="93" t="n"/>
      <c r="G236" s="93" t="n"/>
      <c r="H236" s="94" t="n"/>
    </row>
    <row r="237" ht="15" customHeight="1">
      <c r="A237" s="118" t="n"/>
      <c r="B237" s="93">
        <f>IF($A237="","",IF(TermCount=1,INDEX(TermLabels,1),IF(COUNT(TermEnds)=0,"",INDEX(TermLabels,MIN(TermCount,1+SUMPRODUCT(--(TermEnds&lt;&gt;""),--($A237&gt;TermEnds)))))))</f>
        <v/>
      </c>
      <c r="C237" s="93" t="n"/>
      <c r="D237" s="93" t="n"/>
      <c r="E237" s="93" t="n"/>
      <c r="F237" s="93" t="n"/>
      <c r="G237" s="93" t="n"/>
      <c r="H237" s="94" t="n"/>
    </row>
    <row r="238" ht="15" customHeight="1">
      <c r="A238" s="118" t="n"/>
      <c r="B238" s="93">
        <f>IF($A238="","",IF(TermCount=1,INDEX(TermLabels,1),IF(COUNT(TermEnds)=0,"",INDEX(TermLabels,MIN(TermCount,1+SUMPRODUCT(--(TermEnds&lt;&gt;""),--($A238&gt;TermEnds)))))))</f>
        <v/>
      </c>
      <c r="C238" s="93" t="n"/>
      <c r="D238" s="93" t="n"/>
      <c r="E238" s="93" t="n"/>
      <c r="F238" s="93" t="n"/>
      <c r="G238" s="93" t="n"/>
      <c r="H238" s="94" t="n"/>
    </row>
    <row r="239" ht="15" customHeight="1">
      <c r="A239" s="118" t="n"/>
      <c r="B239" s="93">
        <f>IF($A239="","",IF(TermCount=1,INDEX(TermLabels,1),IF(COUNT(TermEnds)=0,"",INDEX(TermLabels,MIN(TermCount,1+SUMPRODUCT(--(TermEnds&lt;&gt;""),--($A239&gt;TermEnds)))))))</f>
        <v/>
      </c>
      <c r="C239" s="93" t="n"/>
      <c r="D239" s="93" t="n"/>
      <c r="E239" s="93" t="n"/>
      <c r="F239" s="93" t="n"/>
      <c r="G239" s="93" t="n"/>
      <c r="H239" s="94" t="n"/>
    </row>
    <row r="240" ht="15" customHeight="1">
      <c r="A240" s="118" t="n"/>
      <c r="B240" s="93">
        <f>IF($A240="","",IF(TermCount=1,INDEX(TermLabels,1),IF(COUNT(TermEnds)=0,"",INDEX(TermLabels,MIN(TermCount,1+SUMPRODUCT(--(TermEnds&lt;&gt;""),--($A240&gt;TermEnds)))))))</f>
        <v/>
      </c>
      <c r="C240" s="93" t="n"/>
      <c r="D240" s="93" t="n"/>
      <c r="E240" s="93" t="n"/>
      <c r="F240" s="93" t="n"/>
      <c r="G240" s="93" t="n"/>
      <c r="H240" s="94" t="n"/>
    </row>
    <row r="241" ht="15" customHeight="1">
      <c r="A241" s="118" t="n"/>
      <c r="B241" s="93">
        <f>IF($A241="","",IF(TermCount=1,INDEX(TermLabels,1),IF(COUNT(TermEnds)=0,"",INDEX(TermLabels,MIN(TermCount,1+SUMPRODUCT(--(TermEnds&lt;&gt;""),--($A241&gt;TermEnds)))))))</f>
        <v/>
      </c>
      <c r="C241" s="93" t="n"/>
      <c r="D241" s="93" t="n"/>
      <c r="E241" s="93" t="n"/>
      <c r="F241" s="93" t="n"/>
      <c r="G241" s="93" t="n"/>
      <c r="H241" s="94" t="n"/>
    </row>
    <row r="242" ht="15" customHeight="1">
      <c r="A242" s="118" t="n"/>
      <c r="B242" s="93">
        <f>IF($A242="","",IF(TermCount=1,INDEX(TermLabels,1),IF(COUNT(TermEnds)=0,"",INDEX(TermLabels,MIN(TermCount,1+SUMPRODUCT(--(TermEnds&lt;&gt;""),--($A242&gt;TermEnds)))))))</f>
        <v/>
      </c>
      <c r="C242" s="93" t="n"/>
      <c r="D242" s="93" t="n"/>
      <c r="E242" s="93" t="n"/>
      <c r="F242" s="93" t="n"/>
      <c r="G242" s="93" t="n"/>
      <c r="H242" s="94" t="n"/>
    </row>
    <row r="243" ht="15" customHeight="1">
      <c r="A243" s="118" t="n"/>
      <c r="B243" s="93">
        <f>IF($A243="","",IF(TermCount=1,INDEX(TermLabels,1),IF(COUNT(TermEnds)=0,"",INDEX(TermLabels,MIN(TermCount,1+SUMPRODUCT(--(TermEnds&lt;&gt;""),--($A243&gt;TermEnds)))))))</f>
        <v/>
      </c>
      <c r="C243" s="93" t="n"/>
      <c r="D243" s="93" t="n"/>
      <c r="E243" s="93" t="n"/>
      <c r="F243" s="93" t="n"/>
      <c r="G243" s="93" t="n"/>
      <c r="H243" s="94" t="n"/>
    </row>
    <row r="244" ht="15" customHeight="1">
      <c r="A244" s="118" t="n"/>
      <c r="B244" s="93">
        <f>IF($A244="","",IF(TermCount=1,INDEX(TermLabels,1),IF(COUNT(TermEnds)=0,"",INDEX(TermLabels,MIN(TermCount,1+SUMPRODUCT(--(TermEnds&lt;&gt;""),--($A244&gt;TermEnds)))))))</f>
        <v/>
      </c>
      <c r="C244" s="93" t="n"/>
      <c r="D244" s="93" t="n"/>
      <c r="E244" s="93" t="n"/>
      <c r="F244" s="93" t="n"/>
      <c r="G244" s="93" t="n"/>
      <c r="H244" s="94" t="n"/>
    </row>
    <row r="245" ht="15" customHeight="1">
      <c r="A245" s="118" t="n"/>
      <c r="B245" s="93">
        <f>IF($A245="","",IF(TermCount=1,INDEX(TermLabels,1),IF(COUNT(TermEnds)=0,"",INDEX(TermLabels,MIN(TermCount,1+SUMPRODUCT(--(TermEnds&lt;&gt;""),--($A245&gt;TermEnds)))))))</f>
        <v/>
      </c>
      <c r="C245" s="93" t="n"/>
      <c r="D245" s="93" t="n"/>
      <c r="E245" s="93" t="n"/>
      <c r="F245" s="93" t="n"/>
      <c r="G245" s="93" t="n"/>
      <c r="H245" s="94" t="n"/>
    </row>
    <row r="246" ht="15" customHeight="1">
      <c r="A246" s="118" t="n"/>
      <c r="B246" s="93">
        <f>IF($A246="","",IF(TermCount=1,INDEX(TermLabels,1),IF(COUNT(TermEnds)=0,"",INDEX(TermLabels,MIN(TermCount,1+SUMPRODUCT(--(TermEnds&lt;&gt;""),--($A246&gt;TermEnds)))))))</f>
        <v/>
      </c>
      <c r="C246" s="93" t="n"/>
      <c r="D246" s="93" t="n"/>
      <c r="E246" s="93" t="n"/>
      <c r="F246" s="93" t="n"/>
      <c r="G246" s="93" t="n"/>
      <c r="H246" s="94" t="n"/>
    </row>
    <row r="247" ht="15" customHeight="1">
      <c r="A247" s="118" t="n"/>
      <c r="B247" s="93">
        <f>IF($A247="","",IF(TermCount=1,INDEX(TermLabels,1),IF(COUNT(TermEnds)=0,"",INDEX(TermLabels,MIN(TermCount,1+SUMPRODUCT(--(TermEnds&lt;&gt;""),--($A247&gt;TermEnds)))))))</f>
        <v/>
      </c>
      <c r="C247" s="93" t="n"/>
      <c r="D247" s="93" t="n"/>
      <c r="E247" s="93" t="n"/>
      <c r="F247" s="93" t="n"/>
      <c r="G247" s="93" t="n"/>
      <c r="H247" s="94" t="n"/>
    </row>
    <row r="248" ht="15" customHeight="1">
      <c r="A248" s="118" t="n"/>
      <c r="B248" s="93">
        <f>IF($A248="","",IF(TermCount=1,INDEX(TermLabels,1),IF(COUNT(TermEnds)=0,"",INDEX(TermLabels,MIN(TermCount,1+SUMPRODUCT(--(TermEnds&lt;&gt;""),--($A248&gt;TermEnds)))))))</f>
        <v/>
      </c>
      <c r="C248" s="93" t="n"/>
      <c r="D248" s="93" t="n"/>
      <c r="E248" s="93" t="n"/>
      <c r="F248" s="93" t="n"/>
      <c r="G248" s="93" t="n"/>
      <c r="H248" s="94" t="n"/>
    </row>
    <row r="249" ht="15" customHeight="1">
      <c r="A249" s="118" t="n"/>
      <c r="B249" s="93">
        <f>IF($A249="","",IF(TermCount=1,INDEX(TermLabels,1),IF(COUNT(TermEnds)=0,"",INDEX(TermLabels,MIN(TermCount,1+SUMPRODUCT(--(TermEnds&lt;&gt;""),--($A249&gt;TermEnds)))))))</f>
        <v/>
      </c>
      <c r="C249" s="93" t="n"/>
      <c r="D249" s="93" t="n"/>
      <c r="E249" s="93" t="n"/>
      <c r="F249" s="93" t="n"/>
      <c r="G249" s="93" t="n"/>
      <c r="H249" s="94" t="n"/>
    </row>
    <row r="250" ht="15" customHeight="1">
      <c r="A250" s="118" t="n"/>
      <c r="B250" s="93">
        <f>IF($A250="","",IF(TermCount=1,INDEX(TermLabels,1),IF(COUNT(TermEnds)=0,"",INDEX(TermLabels,MIN(TermCount,1+SUMPRODUCT(--(TermEnds&lt;&gt;""),--($A250&gt;TermEnds)))))))</f>
        <v/>
      </c>
      <c r="C250" s="93" t="n"/>
      <c r="D250" s="93" t="n"/>
      <c r="E250" s="93" t="n"/>
      <c r="F250" s="93" t="n"/>
      <c r="G250" s="93" t="n"/>
      <c r="H250" s="94" t="n"/>
    </row>
    <row r="251" ht="15" customHeight="1">
      <c r="A251" s="118" t="n"/>
      <c r="B251" s="93">
        <f>IF($A251="","",IF(TermCount=1,INDEX(TermLabels,1),IF(COUNT(TermEnds)=0,"",INDEX(TermLabels,MIN(TermCount,1+SUMPRODUCT(--(TermEnds&lt;&gt;""),--($A251&gt;TermEnds)))))))</f>
        <v/>
      </c>
      <c r="C251" s="93" t="n"/>
      <c r="D251" s="93" t="n"/>
      <c r="E251" s="93" t="n"/>
      <c r="F251" s="93" t="n"/>
      <c r="G251" s="93" t="n"/>
      <c r="H251" s="94" t="n"/>
    </row>
    <row r="252" ht="15" customHeight="1">
      <c r="A252" s="118" t="n"/>
      <c r="B252" s="93">
        <f>IF($A252="","",IF(TermCount=1,INDEX(TermLabels,1),IF(COUNT(TermEnds)=0,"",INDEX(TermLabels,MIN(TermCount,1+SUMPRODUCT(--(TermEnds&lt;&gt;""),--($A252&gt;TermEnds)))))))</f>
        <v/>
      </c>
      <c r="C252" s="93" t="n"/>
      <c r="D252" s="93" t="n"/>
      <c r="E252" s="93" t="n"/>
      <c r="F252" s="93" t="n"/>
      <c r="G252" s="93" t="n"/>
      <c r="H252" s="94" t="n"/>
    </row>
    <row r="253" ht="15" customHeight="1">
      <c r="A253" s="118" t="n"/>
      <c r="B253" s="93">
        <f>IF($A253="","",IF(TermCount=1,INDEX(TermLabels,1),IF(COUNT(TermEnds)=0,"",INDEX(TermLabels,MIN(TermCount,1+SUMPRODUCT(--(TermEnds&lt;&gt;""),--($A253&gt;TermEnds)))))))</f>
        <v/>
      </c>
      <c r="C253" s="93" t="n"/>
      <c r="D253" s="93" t="n"/>
      <c r="E253" s="93" t="n"/>
      <c r="F253" s="93" t="n"/>
      <c r="G253" s="93" t="n"/>
      <c r="H253" s="94" t="n"/>
    </row>
    <row r="254" ht="15" customHeight="1">
      <c r="A254" s="118" t="n"/>
      <c r="B254" s="93">
        <f>IF($A254="","",IF(TermCount=1,INDEX(TermLabels,1),IF(COUNT(TermEnds)=0,"",INDEX(TermLabels,MIN(TermCount,1+SUMPRODUCT(--(TermEnds&lt;&gt;""),--($A254&gt;TermEnds)))))))</f>
        <v/>
      </c>
      <c r="C254" s="93" t="n"/>
      <c r="D254" s="93" t="n"/>
      <c r="E254" s="93" t="n"/>
      <c r="F254" s="93" t="n"/>
      <c r="G254" s="93" t="n"/>
      <c r="H254" s="94" t="n"/>
    </row>
    <row r="255" ht="15" customHeight="1">
      <c r="A255" s="118" t="n"/>
      <c r="B255" s="93">
        <f>IF($A255="","",IF(TermCount=1,INDEX(TermLabels,1),IF(COUNT(TermEnds)=0,"",INDEX(TermLabels,MIN(TermCount,1+SUMPRODUCT(--(TermEnds&lt;&gt;""),--($A255&gt;TermEnds)))))))</f>
        <v/>
      </c>
      <c r="C255" s="93" t="n"/>
      <c r="D255" s="93" t="n"/>
      <c r="E255" s="93" t="n"/>
      <c r="F255" s="93" t="n"/>
      <c r="G255" s="93" t="n"/>
      <c r="H255" s="94" t="n"/>
    </row>
    <row r="256" ht="15" customHeight="1">
      <c r="A256" s="118" t="n"/>
      <c r="B256" s="93">
        <f>IF($A256="","",IF(TermCount=1,INDEX(TermLabels,1),IF(COUNT(TermEnds)=0,"",INDEX(TermLabels,MIN(TermCount,1+SUMPRODUCT(--(TermEnds&lt;&gt;""),--($A256&gt;TermEnds)))))))</f>
        <v/>
      </c>
      <c r="C256" s="93" t="n"/>
      <c r="D256" s="93" t="n"/>
      <c r="E256" s="93" t="n"/>
      <c r="F256" s="93" t="n"/>
      <c r="G256" s="93" t="n"/>
      <c r="H256" s="94" t="n"/>
    </row>
    <row r="257" ht="15" customHeight="1">
      <c r="A257" s="118" t="n"/>
      <c r="B257" s="93">
        <f>IF($A257="","",IF(TermCount=1,INDEX(TermLabels,1),IF(COUNT(TermEnds)=0,"",INDEX(TermLabels,MIN(TermCount,1+SUMPRODUCT(--(TermEnds&lt;&gt;""),--($A257&gt;TermEnds)))))))</f>
        <v/>
      </c>
      <c r="C257" s="93" t="n"/>
      <c r="D257" s="93" t="n"/>
      <c r="E257" s="93" t="n"/>
      <c r="F257" s="93" t="n"/>
      <c r="G257" s="93" t="n"/>
      <c r="H257" s="94" t="n"/>
    </row>
    <row r="258" ht="15" customHeight="1">
      <c r="A258" s="118" t="n"/>
      <c r="B258" s="93">
        <f>IF($A258="","",IF(TermCount=1,INDEX(TermLabels,1),IF(COUNT(TermEnds)=0,"",INDEX(TermLabels,MIN(TermCount,1+SUMPRODUCT(--(TermEnds&lt;&gt;""),--($A258&gt;TermEnds)))))))</f>
        <v/>
      </c>
      <c r="C258" s="93" t="n"/>
      <c r="D258" s="93" t="n"/>
      <c r="E258" s="93" t="n"/>
      <c r="F258" s="93" t="n"/>
      <c r="G258" s="93" t="n"/>
      <c r="H258" s="94" t="n"/>
    </row>
    <row r="259" ht="15" customHeight="1">
      <c r="A259" s="118" t="n"/>
      <c r="B259" s="93">
        <f>IF($A259="","",IF(TermCount=1,INDEX(TermLabels,1),IF(COUNT(TermEnds)=0,"",INDEX(TermLabels,MIN(TermCount,1+SUMPRODUCT(--(TermEnds&lt;&gt;""),--($A259&gt;TermEnds)))))))</f>
        <v/>
      </c>
      <c r="C259" s="93" t="n"/>
      <c r="D259" s="93" t="n"/>
      <c r="E259" s="93" t="n"/>
      <c r="F259" s="93" t="n"/>
      <c r="G259" s="93" t="n"/>
      <c r="H259" s="94" t="n"/>
    </row>
    <row r="260" ht="15" customHeight="1">
      <c r="A260" s="118" t="n"/>
      <c r="B260" s="93">
        <f>IF($A260="","",IF(TermCount=1,INDEX(TermLabels,1),IF(COUNT(TermEnds)=0,"",INDEX(TermLabels,MIN(TermCount,1+SUMPRODUCT(--(TermEnds&lt;&gt;""),--($A260&gt;TermEnds)))))))</f>
        <v/>
      </c>
      <c r="C260" s="93" t="n"/>
      <c r="D260" s="93" t="n"/>
      <c r="E260" s="93" t="n"/>
      <c r="F260" s="93" t="n"/>
      <c r="G260" s="93" t="n"/>
      <c r="H260" s="94" t="n"/>
    </row>
    <row r="261" ht="15" customHeight="1">
      <c r="A261" s="118" t="n"/>
      <c r="B261" s="93">
        <f>IF($A261="","",IF(TermCount=1,INDEX(TermLabels,1),IF(COUNT(TermEnds)=0,"",INDEX(TermLabels,MIN(TermCount,1+SUMPRODUCT(--(TermEnds&lt;&gt;""),--($A261&gt;TermEnds)))))))</f>
        <v/>
      </c>
      <c r="C261" s="93" t="n"/>
      <c r="D261" s="93" t="n"/>
      <c r="E261" s="93" t="n"/>
      <c r="F261" s="93" t="n"/>
      <c r="G261" s="93" t="n"/>
      <c r="H261" s="94" t="n"/>
    </row>
    <row r="262" ht="15" customHeight="1">
      <c r="A262" s="118" t="n"/>
      <c r="B262" s="93">
        <f>IF($A262="","",IF(TermCount=1,INDEX(TermLabels,1),IF(COUNT(TermEnds)=0,"",INDEX(TermLabels,MIN(TermCount,1+SUMPRODUCT(--(TermEnds&lt;&gt;""),--($A262&gt;TermEnds)))))))</f>
        <v/>
      </c>
      <c r="C262" s="93" t="n"/>
      <c r="D262" s="93" t="n"/>
      <c r="E262" s="93" t="n"/>
      <c r="F262" s="93" t="n"/>
      <c r="G262" s="93" t="n"/>
      <c r="H262" s="94" t="n"/>
    </row>
    <row r="263" ht="15" customHeight="1">
      <c r="A263" s="118" t="n"/>
      <c r="B263" s="93">
        <f>IF($A263="","",IF(TermCount=1,INDEX(TermLabels,1),IF(COUNT(TermEnds)=0,"",INDEX(TermLabels,MIN(TermCount,1+SUMPRODUCT(--(TermEnds&lt;&gt;""),--($A263&gt;TermEnds)))))))</f>
        <v/>
      </c>
      <c r="C263" s="93" t="n"/>
      <c r="D263" s="93" t="n"/>
      <c r="E263" s="93" t="n"/>
      <c r="F263" s="93" t="n"/>
      <c r="G263" s="93" t="n"/>
      <c r="H263" s="94" t="n"/>
    </row>
    <row r="264" ht="15" customHeight="1">
      <c r="A264" s="118" t="n"/>
      <c r="B264" s="93">
        <f>IF($A264="","",IF(TermCount=1,INDEX(TermLabels,1),IF(COUNT(TermEnds)=0,"",INDEX(TermLabels,MIN(TermCount,1+SUMPRODUCT(--(TermEnds&lt;&gt;""),--($A264&gt;TermEnds)))))))</f>
        <v/>
      </c>
      <c r="C264" s="93" t="n"/>
      <c r="D264" s="93" t="n"/>
      <c r="E264" s="93" t="n"/>
      <c r="F264" s="93" t="n"/>
      <c r="G264" s="93" t="n"/>
      <c r="H264" s="94" t="n"/>
    </row>
    <row r="265" ht="15" customHeight="1">
      <c r="A265" s="118" t="n"/>
      <c r="B265" s="93">
        <f>IF($A265="","",IF(TermCount=1,INDEX(TermLabels,1),IF(COUNT(TermEnds)=0,"",INDEX(TermLabels,MIN(TermCount,1+SUMPRODUCT(--(TermEnds&lt;&gt;""),--($A265&gt;TermEnds)))))))</f>
        <v/>
      </c>
      <c r="C265" s="93" t="n"/>
      <c r="D265" s="93" t="n"/>
      <c r="E265" s="93" t="n"/>
      <c r="F265" s="93" t="n"/>
      <c r="G265" s="93" t="n"/>
      <c r="H265" s="94" t="n"/>
    </row>
    <row r="266" ht="15" customHeight="1">
      <c r="A266" s="118" t="n"/>
      <c r="B266" s="93">
        <f>IF($A266="","",IF(TermCount=1,INDEX(TermLabels,1),IF(COUNT(TermEnds)=0,"",INDEX(TermLabels,MIN(TermCount,1+SUMPRODUCT(--(TermEnds&lt;&gt;""),--($A266&gt;TermEnds)))))))</f>
        <v/>
      </c>
      <c r="C266" s="93" t="n"/>
      <c r="D266" s="93" t="n"/>
      <c r="E266" s="93" t="n"/>
      <c r="F266" s="93" t="n"/>
      <c r="G266" s="93" t="n"/>
      <c r="H266" s="94" t="n"/>
    </row>
    <row r="267" ht="15" customHeight="1">
      <c r="A267" s="118" t="n"/>
      <c r="B267" s="93">
        <f>IF($A267="","",IF(TermCount=1,INDEX(TermLabels,1),IF(COUNT(TermEnds)=0,"",INDEX(TermLabels,MIN(TermCount,1+SUMPRODUCT(--(TermEnds&lt;&gt;""),--($A267&gt;TermEnds)))))))</f>
        <v/>
      </c>
      <c r="C267" s="93" t="n"/>
      <c r="D267" s="93" t="n"/>
      <c r="E267" s="93" t="n"/>
      <c r="F267" s="93" t="n"/>
      <c r="G267" s="93" t="n"/>
      <c r="H267" s="94" t="n"/>
    </row>
    <row r="268" ht="15" customHeight="1">
      <c r="A268" s="118" t="n"/>
      <c r="B268" s="93">
        <f>IF($A268="","",IF(TermCount=1,INDEX(TermLabels,1),IF(COUNT(TermEnds)=0,"",INDEX(TermLabels,MIN(TermCount,1+SUMPRODUCT(--(TermEnds&lt;&gt;""),--($A268&gt;TermEnds)))))))</f>
        <v/>
      </c>
      <c r="C268" s="93" t="n"/>
      <c r="D268" s="93" t="n"/>
      <c r="E268" s="93" t="n"/>
      <c r="F268" s="93" t="n"/>
      <c r="G268" s="93" t="n"/>
      <c r="H268" s="94" t="n"/>
    </row>
    <row r="269" ht="15" customHeight="1">
      <c r="A269" s="118" t="n"/>
      <c r="B269" s="93">
        <f>IF($A269="","",IF(TermCount=1,INDEX(TermLabels,1),IF(COUNT(TermEnds)=0,"",INDEX(TermLabels,MIN(TermCount,1+SUMPRODUCT(--(TermEnds&lt;&gt;""),--($A269&gt;TermEnds)))))))</f>
        <v/>
      </c>
      <c r="C269" s="93" t="n"/>
      <c r="D269" s="93" t="n"/>
      <c r="E269" s="93" t="n"/>
      <c r="F269" s="93" t="n"/>
      <c r="G269" s="93" t="n"/>
      <c r="H269" s="94" t="n"/>
    </row>
    <row r="270" ht="15" customHeight="1">
      <c r="A270" s="118" t="n"/>
      <c r="B270" s="93">
        <f>IF($A270="","",IF(TermCount=1,INDEX(TermLabels,1),IF(COUNT(TermEnds)=0,"",INDEX(TermLabels,MIN(TermCount,1+SUMPRODUCT(--(TermEnds&lt;&gt;""),--($A270&gt;TermEnds)))))))</f>
        <v/>
      </c>
      <c r="C270" s="93" t="n"/>
      <c r="D270" s="93" t="n"/>
      <c r="E270" s="93" t="n"/>
      <c r="F270" s="93" t="n"/>
      <c r="G270" s="93" t="n"/>
      <c r="H270" s="94" t="n"/>
    </row>
    <row r="271" ht="15" customHeight="1">
      <c r="A271" s="118" t="n"/>
      <c r="B271" s="93">
        <f>IF($A271="","",IF(TermCount=1,INDEX(TermLabels,1),IF(COUNT(TermEnds)=0,"",INDEX(TermLabels,MIN(TermCount,1+SUMPRODUCT(--(TermEnds&lt;&gt;""),--($A271&gt;TermEnds)))))))</f>
        <v/>
      </c>
      <c r="C271" s="93" t="n"/>
      <c r="D271" s="93" t="n"/>
      <c r="E271" s="93" t="n"/>
      <c r="F271" s="93" t="n"/>
      <c r="G271" s="93" t="n"/>
      <c r="H271" s="94" t="n"/>
    </row>
    <row r="272" ht="15" customHeight="1">
      <c r="A272" s="118" t="n"/>
      <c r="B272" s="93">
        <f>IF($A272="","",IF(TermCount=1,INDEX(TermLabels,1),IF(COUNT(TermEnds)=0,"",INDEX(TermLabels,MIN(TermCount,1+SUMPRODUCT(--(TermEnds&lt;&gt;""),--($A272&gt;TermEnds)))))))</f>
        <v/>
      </c>
      <c r="C272" s="93" t="n"/>
      <c r="D272" s="93" t="n"/>
      <c r="E272" s="93" t="n"/>
      <c r="F272" s="93" t="n"/>
      <c r="G272" s="93" t="n"/>
      <c r="H272" s="94" t="n"/>
    </row>
    <row r="273" ht="15" customHeight="1">
      <c r="A273" s="118" t="n"/>
      <c r="B273" s="93">
        <f>IF($A273="","",IF(TermCount=1,INDEX(TermLabels,1),IF(COUNT(TermEnds)=0,"",INDEX(TermLabels,MIN(TermCount,1+SUMPRODUCT(--(TermEnds&lt;&gt;""),--($A273&gt;TermEnds)))))))</f>
        <v/>
      </c>
      <c r="C273" s="93" t="n"/>
      <c r="D273" s="93" t="n"/>
      <c r="E273" s="93" t="n"/>
      <c r="F273" s="93" t="n"/>
      <c r="G273" s="93" t="n"/>
      <c r="H273" s="94" t="n"/>
    </row>
    <row r="274" ht="15" customHeight="1">
      <c r="A274" s="118" t="n"/>
      <c r="B274" s="93">
        <f>IF($A274="","",IF(TermCount=1,INDEX(TermLabels,1),IF(COUNT(TermEnds)=0,"",INDEX(TermLabels,MIN(TermCount,1+SUMPRODUCT(--(TermEnds&lt;&gt;""),--($A274&gt;TermEnds)))))))</f>
        <v/>
      </c>
      <c r="C274" s="93" t="n"/>
      <c r="D274" s="93" t="n"/>
      <c r="E274" s="93" t="n"/>
      <c r="F274" s="93" t="n"/>
      <c r="G274" s="93" t="n"/>
      <c r="H274" s="94" t="n"/>
    </row>
    <row r="275" ht="15" customHeight="1">
      <c r="A275" s="118" t="n"/>
      <c r="B275" s="93">
        <f>IF($A275="","",IF(TermCount=1,INDEX(TermLabels,1),IF(COUNT(TermEnds)=0,"",INDEX(TermLabels,MIN(TermCount,1+SUMPRODUCT(--(TermEnds&lt;&gt;""),--($A275&gt;TermEnds)))))))</f>
        <v/>
      </c>
      <c r="C275" s="93" t="n"/>
      <c r="D275" s="93" t="n"/>
      <c r="E275" s="93" t="n"/>
      <c r="F275" s="93" t="n"/>
      <c r="G275" s="93" t="n"/>
      <c r="H275" s="94" t="n"/>
    </row>
    <row r="276" ht="15" customHeight="1">
      <c r="A276" s="118" t="n"/>
      <c r="B276" s="93">
        <f>IF($A276="","",IF(TermCount=1,INDEX(TermLabels,1),IF(COUNT(TermEnds)=0,"",INDEX(TermLabels,MIN(TermCount,1+SUMPRODUCT(--(TermEnds&lt;&gt;""),--($A276&gt;TermEnds)))))))</f>
        <v/>
      </c>
      <c r="C276" s="93" t="n"/>
      <c r="D276" s="93" t="n"/>
      <c r="E276" s="93" t="n"/>
      <c r="F276" s="93" t="n"/>
      <c r="G276" s="93" t="n"/>
      <c r="H276" s="94" t="n"/>
    </row>
    <row r="277" ht="15" customHeight="1">
      <c r="A277" s="118" t="n"/>
      <c r="B277" s="93">
        <f>IF($A277="","",IF(TermCount=1,INDEX(TermLabels,1),IF(COUNT(TermEnds)=0,"",INDEX(TermLabels,MIN(TermCount,1+SUMPRODUCT(--(TermEnds&lt;&gt;""),--($A277&gt;TermEnds)))))))</f>
        <v/>
      </c>
      <c r="C277" s="93" t="n"/>
      <c r="D277" s="93" t="n"/>
      <c r="E277" s="93" t="n"/>
      <c r="F277" s="93" t="n"/>
      <c r="G277" s="93" t="n"/>
      <c r="H277" s="94" t="n"/>
    </row>
    <row r="278" ht="15" customHeight="1">
      <c r="A278" s="118" t="n"/>
      <c r="B278" s="93">
        <f>IF($A278="","",IF(TermCount=1,INDEX(TermLabels,1),IF(COUNT(TermEnds)=0,"",INDEX(TermLabels,MIN(TermCount,1+SUMPRODUCT(--(TermEnds&lt;&gt;""),--($A278&gt;TermEnds)))))))</f>
        <v/>
      </c>
      <c r="C278" s="93" t="n"/>
      <c r="D278" s="93" t="n"/>
      <c r="E278" s="93" t="n"/>
      <c r="F278" s="93" t="n"/>
      <c r="G278" s="93" t="n"/>
      <c r="H278" s="94" t="n"/>
    </row>
    <row r="279" ht="15" customHeight="1">
      <c r="A279" s="118" t="n"/>
      <c r="B279" s="93">
        <f>IF($A279="","",IF(TermCount=1,INDEX(TermLabels,1),IF(COUNT(TermEnds)=0,"",INDEX(TermLabels,MIN(TermCount,1+SUMPRODUCT(--(TermEnds&lt;&gt;""),--($A279&gt;TermEnds)))))))</f>
        <v/>
      </c>
      <c r="C279" s="93" t="n"/>
      <c r="D279" s="93" t="n"/>
      <c r="E279" s="93" t="n"/>
      <c r="F279" s="93" t="n"/>
      <c r="G279" s="93" t="n"/>
      <c r="H279" s="94" t="n"/>
    </row>
    <row r="280" ht="15" customHeight="1">
      <c r="A280" s="118" t="n"/>
      <c r="B280" s="93">
        <f>IF($A280="","",IF(TermCount=1,INDEX(TermLabels,1),IF(COUNT(TermEnds)=0,"",INDEX(TermLabels,MIN(TermCount,1+SUMPRODUCT(--(TermEnds&lt;&gt;""),--($A280&gt;TermEnds)))))))</f>
        <v/>
      </c>
      <c r="C280" s="93" t="n"/>
      <c r="D280" s="93" t="n"/>
      <c r="E280" s="93" t="n"/>
      <c r="F280" s="93" t="n"/>
      <c r="G280" s="93" t="n"/>
      <c r="H280" s="94" t="n"/>
    </row>
    <row r="281" ht="15" customHeight="1">
      <c r="A281" s="118" t="n"/>
      <c r="B281" s="93">
        <f>IF($A281="","",IF(TermCount=1,INDEX(TermLabels,1),IF(COUNT(TermEnds)=0,"",INDEX(TermLabels,MIN(TermCount,1+SUMPRODUCT(--(TermEnds&lt;&gt;""),--($A281&gt;TermEnds)))))))</f>
        <v/>
      </c>
      <c r="C281" s="93" t="n"/>
      <c r="D281" s="93" t="n"/>
      <c r="E281" s="93" t="n"/>
      <c r="F281" s="93" t="n"/>
      <c r="G281" s="93" t="n"/>
      <c r="H281" s="94" t="n"/>
    </row>
    <row r="282" ht="15" customHeight="1">
      <c r="A282" s="118" t="n"/>
      <c r="B282" s="93">
        <f>IF($A282="","",IF(TermCount=1,INDEX(TermLabels,1),IF(COUNT(TermEnds)=0,"",INDEX(TermLabels,MIN(TermCount,1+SUMPRODUCT(--(TermEnds&lt;&gt;""),--($A282&gt;TermEnds)))))))</f>
        <v/>
      </c>
      <c r="C282" s="93" t="n"/>
      <c r="D282" s="93" t="n"/>
      <c r="E282" s="93" t="n"/>
      <c r="F282" s="93" t="n"/>
      <c r="G282" s="93" t="n"/>
      <c r="H282" s="94" t="n"/>
    </row>
    <row r="283" ht="15" customHeight="1">
      <c r="A283" s="118" t="n"/>
      <c r="B283" s="93">
        <f>IF($A283="","",IF(TermCount=1,INDEX(TermLabels,1),IF(COUNT(TermEnds)=0,"",INDEX(TermLabels,MIN(TermCount,1+SUMPRODUCT(--(TermEnds&lt;&gt;""),--($A283&gt;TermEnds)))))))</f>
        <v/>
      </c>
      <c r="C283" s="93" t="n"/>
      <c r="D283" s="93" t="n"/>
      <c r="E283" s="93" t="n"/>
      <c r="F283" s="93" t="n"/>
      <c r="G283" s="93" t="n"/>
      <c r="H283" s="94" t="n"/>
    </row>
    <row r="284" ht="15" customHeight="1">
      <c r="A284" s="118" t="n"/>
      <c r="B284" s="93">
        <f>IF($A284="","",IF(TermCount=1,INDEX(TermLabels,1),IF(COUNT(TermEnds)=0,"",INDEX(TermLabels,MIN(TermCount,1+SUMPRODUCT(--(TermEnds&lt;&gt;""),--($A284&gt;TermEnds)))))))</f>
        <v/>
      </c>
      <c r="C284" s="93" t="n"/>
      <c r="D284" s="93" t="n"/>
      <c r="E284" s="93" t="n"/>
      <c r="F284" s="93" t="n"/>
      <c r="G284" s="93" t="n"/>
      <c r="H284" s="94" t="n"/>
    </row>
    <row r="285" ht="15" customHeight="1">
      <c r="A285" s="118" t="n"/>
      <c r="B285" s="93">
        <f>IF($A285="","",IF(TermCount=1,INDEX(TermLabels,1),IF(COUNT(TermEnds)=0,"",INDEX(TermLabels,MIN(TermCount,1+SUMPRODUCT(--(TermEnds&lt;&gt;""),--($A285&gt;TermEnds)))))))</f>
        <v/>
      </c>
      <c r="C285" s="93" t="n"/>
      <c r="D285" s="93" t="n"/>
      <c r="E285" s="93" t="n"/>
      <c r="F285" s="93" t="n"/>
      <c r="G285" s="93" t="n"/>
      <c r="H285" s="94" t="n"/>
    </row>
    <row r="286" ht="15" customHeight="1">
      <c r="A286" s="118" t="n"/>
      <c r="B286" s="93">
        <f>IF($A286="","",IF(TermCount=1,INDEX(TermLabels,1),IF(COUNT(TermEnds)=0,"",INDEX(TermLabels,MIN(TermCount,1+SUMPRODUCT(--(TermEnds&lt;&gt;""),--($A286&gt;TermEnds)))))))</f>
        <v/>
      </c>
      <c r="C286" s="93" t="n"/>
      <c r="D286" s="93" t="n"/>
      <c r="E286" s="93" t="n"/>
      <c r="F286" s="93" t="n"/>
      <c r="G286" s="93" t="n"/>
      <c r="H286" s="94" t="n"/>
    </row>
    <row r="287" ht="15" customHeight="1">
      <c r="A287" s="118" t="n"/>
      <c r="B287" s="93">
        <f>IF($A287="","",IF(TermCount=1,INDEX(TermLabels,1),IF(COUNT(TermEnds)=0,"",INDEX(TermLabels,MIN(TermCount,1+SUMPRODUCT(--(TermEnds&lt;&gt;""),--($A287&gt;TermEnds)))))))</f>
        <v/>
      </c>
      <c r="C287" s="93" t="n"/>
      <c r="D287" s="93" t="n"/>
      <c r="E287" s="93" t="n"/>
      <c r="F287" s="93" t="n"/>
      <c r="G287" s="93" t="n"/>
      <c r="H287" s="94" t="n"/>
    </row>
    <row r="288" ht="15" customHeight="1">
      <c r="A288" s="118" t="n"/>
      <c r="B288" s="93">
        <f>IF($A288="","",IF(TermCount=1,INDEX(TermLabels,1),IF(COUNT(TermEnds)=0,"",INDEX(TermLabels,MIN(TermCount,1+SUMPRODUCT(--(TermEnds&lt;&gt;""),--($A288&gt;TermEnds)))))))</f>
        <v/>
      </c>
      <c r="C288" s="93" t="n"/>
      <c r="D288" s="93" t="n"/>
      <c r="E288" s="93" t="n"/>
      <c r="F288" s="93" t="n"/>
      <c r="G288" s="93" t="n"/>
      <c r="H288" s="94" t="n"/>
    </row>
    <row r="289" ht="15" customHeight="1">
      <c r="A289" s="118" t="n"/>
      <c r="B289" s="93">
        <f>IF($A289="","",IF(TermCount=1,INDEX(TermLabels,1),IF(COUNT(TermEnds)=0,"",INDEX(TermLabels,MIN(TermCount,1+SUMPRODUCT(--(TermEnds&lt;&gt;""),--($A289&gt;TermEnds)))))))</f>
        <v/>
      </c>
      <c r="C289" s="93" t="n"/>
      <c r="D289" s="93" t="n"/>
      <c r="E289" s="93" t="n"/>
      <c r="F289" s="93" t="n"/>
      <c r="G289" s="93" t="n"/>
      <c r="H289" s="94" t="n"/>
    </row>
    <row r="290" ht="15" customHeight="1">
      <c r="A290" s="118" t="n"/>
      <c r="B290" s="93">
        <f>IF($A290="","",IF(TermCount=1,INDEX(TermLabels,1),IF(COUNT(TermEnds)=0,"",INDEX(TermLabels,MIN(TermCount,1+SUMPRODUCT(--(TermEnds&lt;&gt;""),--($A290&gt;TermEnds)))))))</f>
        <v/>
      </c>
      <c r="C290" s="93" t="n"/>
      <c r="D290" s="93" t="n"/>
      <c r="E290" s="93" t="n"/>
      <c r="F290" s="93" t="n"/>
      <c r="G290" s="93" t="n"/>
      <c r="H290" s="94" t="n"/>
    </row>
    <row r="291" ht="15" customHeight="1">
      <c r="A291" s="118" t="n"/>
      <c r="B291" s="93">
        <f>IF($A291="","",IF(TermCount=1,INDEX(TermLabels,1),IF(COUNT(TermEnds)=0,"",INDEX(TermLabels,MIN(TermCount,1+SUMPRODUCT(--(TermEnds&lt;&gt;""),--($A291&gt;TermEnds)))))))</f>
        <v/>
      </c>
      <c r="C291" s="93" t="n"/>
      <c r="D291" s="93" t="n"/>
      <c r="E291" s="93" t="n"/>
      <c r="F291" s="93" t="n"/>
      <c r="G291" s="93" t="n"/>
      <c r="H291" s="94" t="n"/>
    </row>
    <row r="292" ht="15" customHeight="1">
      <c r="A292" s="118" t="n"/>
      <c r="B292" s="93">
        <f>IF($A292="","",IF(TermCount=1,INDEX(TermLabels,1),IF(COUNT(TermEnds)=0,"",INDEX(TermLabels,MIN(TermCount,1+SUMPRODUCT(--(TermEnds&lt;&gt;""),--($A292&gt;TermEnds)))))))</f>
        <v/>
      </c>
      <c r="C292" s="93" t="n"/>
      <c r="D292" s="93" t="n"/>
      <c r="E292" s="93" t="n"/>
      <c r="F292" s="93" t="n"/>
      <c r="G292" s="93" t="n"/>
      <c r="H292" s="94" t="n"/>
    </row>
    <row r="293" ht="15" customHeight="1">
      <c r="A293" s="118" t="n"/>
      <c r="B293" s="93">
        <f>IF($A293="","",IF(TermCount=1,INDEX(TermLabels,1),IF(COUNT(TermEnds)=0,"",INDEX(TermLabels,MIN(TermCount,1+SUMPRODUCT(--(TermEnds&lt;&gt;""),--($A293&gt;TermEnds)))))))</f>
        <v/>
      </c>
      <c r="C293" s="93" t="n"/>
      <c r="D293" s="93" t="n"/>
      <c r="E293" s="93" t="n"/>
      <c r="F293" s="93" t="n"/>
      <c r="G293" s="93" t="n"/>
      <c r="H293" s="94" t="n"/>
    </row>
    <row r="294" ht="15" customHeight="1">
      <c r="A294" s="118" t="n"/>
      <c r="B294" s="93">
        <f>IF($A294="","",IF(TermCount=1,INDEX(TermLabels,1),IF(COUNT(TermEnds)=0,"",INDEX(TermLabels,MIN(TermCount,1+SUMPRODUCT(--(TermEnds&lt;&gt;""),--($A294&gt;TermEnds)))))))</f>
        <v/>
      </c>
      <c r="C294" s="93" t="n"/>
      <c r="D294" s="93" t="n"/>
      <c r="E294" s="93" t="n"/>
      <c r="F294" s="93" t="n"/>
      <c r="G294" s="93" t="n"/>
      <c r="H294" s="94" t="n"/>
    </row>
    <row r="295" ht="15" customHeight="1">
      <c r="A295" s="118" t="n"/>
      <c r="B295" s="93">
        <f>IF($A295="","",IF(TermCount=1,INDEX(TermLabels,1),IF(COUNT(TermEnds)=0,"",INDEX(TermLabels,MIN(TermCount,1+SUMPRODUCT(--(TermEnds&lt;&gt;""),--($A295&gt;TermEnds)))))))</f>
        <v/>
      </c>
      <c r="C295" s="93" t="n"/>
      <c r="D295" s="93" t="n"/>
      <c r="E295" s="93" t="n"/>
      <c r="F295" s="93" t="n"/>
      <c r="G295" s="93" t="n"/>
      <c r="H295" s="94" t="n"/>
    </row>
    <row r="296" ht="15" customHeight="1">
      <c r="A296" s="118" t="n"/>
      <c r="B296" s="93">
        <f>IF($A296="","",IF(TermCount=1,INDEX(TermLabels,1),IF(COUNT(TermEnds)=0,"",INDEX(TermLabels,MIN(TermCount,1+SUMPRODUCT(--(TermEnds&lt;&gt;""),--($A296&gt;TermEnds)))))))</f>
        <v/>
      </c>
      <c r="C296" s="93" t="n"/>
      <c r="D296" s="93" t="n"/>
      <c r="E296" s="93" t="n"/>
      <c r="F296" s="93" t="n"/>
      <c r="G296" s="93" t="n"/>
      <c r="H296" s="94" t="n"/>
    </row>
    <row r="297" ht="15" customHeight="1">
      <c r="A297" s="118" t="n"/>
      <c r="B297" s="93">
        <f>IF($A297="","",IF(TermCount=1,INDEX(TermLabels,1),IF(COUNT(TermEnds)=0,"",INDEX(TermLabels,MIN(TermCount,1+SUMPRODUCT(--(TermEnds&lt;&gt;""),--($A297&gt;TermEnds)))))))</f>
        <v/>
      </c>
      <c r="C297" s="93" t="n"/>
      <c r="D297" s="93" t="n"/>
      <c r="E297" s="93" t="n"/>
      <c r="F297" s="93" t="n"/>
      <c r="G297" s="93" t="n"/>
      <c r="H297" s="94" t="n"/>
    </row>
    <row r="298" ht="15" customHeight="1">
      <c r="A298" s="118" t="n"/>
      <c r="B298" s="93">
        <f>IF($A298="","",IF(TermCount=1,INDEX(TermLabels,1),IF(COUNT(TermEnds)=0,"",INDEX(TermLabels,MIN(TermCount,1+SUMPRODUCT(--(TermEnds&lt;&gt;""),--($A298&gt;TermEnds)))))))</f>
        <v/>
      </c>
      <c r="C298" s="93" t="n"/>
      <c r="D298" s="93" t="n"/>
      <c r="E298" s="93" t="n"/>
      <c r="F298" s="93" t="n"/>
      <c r="G298" s="93" t="n"/>
      <c r="H298" s="94" t="n"/>
    </row>
    <row r="299" ht="15" customHeight="1">
      <c r="A299" s="118" t="n"/>
      <c r="B299" s="93">
        <f>IF($A299="","",IF(TermCount=1,INDEX(TermLabels,1),IF(COUNT(TermEnds)=0,"",INDEX(TermLabels,MIN(TermCount,1+SUMPRODUCT(--(TermEnds&lt;&gt;""),--($A299&gt;TermEnds)))))))</f>
        <v/>
      </c>
      <c r="C299" s="93" t="n"/>
      <c r="D299" s="93" t="n"/>
      <c r="E299" s="93" t="n"/>
      <c r="F299" s="93" t="n"/>
      <c r="G299" s="93" t="n"/>
      <c r="H299" s="94" t="n"/>
    </row>
    <row r="300" ht="15" customHeight="1">
      <c r="A300" s="118" t="n"/>
      <c r="B300" s="93">
        <f>IF($A300="","",IF(TermCount=1,INDEX(TermLabels,1),IF(COUNT(TermEnds)=0,"",INDEX(TermLabels,MIN(TermCount,1+SUMPRODUCT(--(TermEnds&lt;&gt;""),--($A300&gt;TermEnds)))))))</f>
        <v/>
      </c>
      <c r="C300" s="93" t="n"/>
      <c r="D300" s="93" t="n"/>
      <c r="E300" s="93" t="n"/>
      <c r="F300" s="93" t="n"/>
      <c r="G300" s="93" t="n"/>
      <c r="H300" s="94" t="n"/>
    </row>
    <row r="301" ht="15" customHeight="1">
      <c r="A301" s="118" t="n"/>
      <c r="B301" s="93">
        <f>IF($A301="","",IF(TermCount=1,INDEX(TermLabels,1),IF(COUNT(TermEnds)=0,"",INDEX(TermLabels,MIN(TermCount,1+SUMPRODUCT(--(TermEnds&lt;&gt;""),--($A301&gt;TermEnds)))))))</f>
        <v/>
      </c>
      <c r="C301" s="93" t="n"/>
      <c r="D301" s="93" t="n"/>
      <c r="E301" s="93" t="n"/>
      <c r="F301" s="93" t="n"/>
      <c r="G301" s="93" t="n"/>
      <c r="H301" s="94" t="n"/>
    </row>
    <row r="302" ht="15" customHeight="1">
      <c r="A302" s="118" t="n"/>
      <c r="B302" s="93">
        <f>IF($A302="","",IF(TermCount=1,INDEX(TermLabels,1),IF(COUNT(TermEnds)=0,"",INDEX(TermLabels,MIN(TermCount,1+SUMPRODUCT(--(TermEnds&lt;&gt;""),--($A302&gt;TermEnds)))))))</f>
        <v/>
      </c>
      <c r="C302" s="93" t="n"/>
      <c r="D302" s="93" t="n"/>
      <c r="E302" s="93" t="n"/>
      <c r="F302" s="93" t="n"/>
      <c r="G302" s="93" t="n"/>
      <c r="H302" s="94" t="n"/>
    </row>
    <row r="303" ht="15" customHeight="1">
      <c r="A303" s="118" t="n"/>
      <c r="B303" s="93">
        <f>IF($A303="","",IF(TermCount=1,INDEX(TermLabels,1),IF(COUNT(TermEnds)=0,"",INDEX(TermLabels,MIN(TermCount,1+SUMPRODUCT(--(TermEnds&lt;&gt;""),--($A303&gt;TermEnds)))))))</f>
        <v/>
      </c>
      <c r="C303" s="93" t="n"/>
      <c r="D303" s="93" t="n"/>
      <c r="E303" s="93" t="n"/>
      <c r="F303" s="93" t="n"/>
      <c r="G303" s="93" t="n"/>
      <c r="H303" s="94" t="n"/>
    </row>
    <row r="304" ht="15" customHeight="1">
      <c r="A304" s="118" t="n"/>
      <c r="B304" s="93">
        <f>IF($A304="","",IF(TermCount=1,INDEX(TermLabels,1),IF(COUNT(TermEnds)=0,"",INDEX(TermLabels,MIN(TermCount,1+SUMPRODUCT(--(TermEnds&lt;&gt;""),--($A304&gt;TermEnds)))))))</f>
        <v/>
      </c>
      <c r="C304" s="93" t="n"/>
      <c r="D304" s="93" t="n"/>
      <c r="E304" s="93" t="n"/>
      <c r="F304" s="93" t="n"/>
      <c r="G304" s="93" t="n"/>
      <c r="H304" s="94" t="n"/>
    </row>
    <row r="305" ht="15" customHeight="1">
      <c r="A305" s="118" t="n"/>
      <c r="B305" s="93">
        <f>IF($A305="","",IF(TermCount=1,INDEX(TermLabels,1),IF(COUNT(TermEnds)=0,"",INDEX(TermLabels,MIN(TermCount,1+SUMPRODUCT(--(TermEnds&lt;&gt;""),--($A305&gt;TermEnds)))))))</f>
        <v/>
      </c>
      <c r="C305" s="93" t="n"/>
      <c r="D305" s="93" t="n"/>
      <c r="E305" s="93" t="n"/>
      <c r="F305" s="93" t="n"/>
      <c r="G305" s="93" t="n"/>
      <c r="H305" s="94" t="n"/>
    </row>
    <row r="306" ht="15" customHeight="1">
      <c r="A306" s="118" t="n"/>
      <c r="B306" s="93">
        <f>IF($A306="","",IF(TermCount=1,INDEX(TermLabels,1),IF(COUNT(TermEnds)=0,"",INDEX(TermLabels,MIN(TermCount,1+SUMPRODUCT(--(TermEnds&lt;&gt;""),--($A306&gt;TermEnds)))))))</f>
        <v/>
      </c>
      <c r="C306" s="93" t="n"/>
      <c r="D306" s="93" t="n"/>
      <c r="E306" s="93" t="n"/>
      <c r="F306" s="93" t="n"/>
      <c r="G306" s="93" t="n"/>
      <c r="H306" s="94" t="n"/>
    </row>
    <row r="307" ht="15" customHeight="1">
      <c r="A307" s="118" t="n"/>
      <c r="B307" s="93">
        <f>IF($A307="","",IF(TermCount=1,INDEX(TermLabels,1),IF(COUNT(TermEnds)=0,"",INDEX(TermLabels,MIN(TermCount,1+SUMPRODUCT(--(TermEnds&lt;&gt;""),--($A307&gt;TermEnds)))))))</f>
        <v/>
      </c>
      <c r="C307" s="93" t="n"/>
      <c r="D307" s="93" t="n"/>
      <c r="E307" s="93" t="n"/>
      <c r="F307" s="93" t="n"/>
      <c r="G307" s="93" t="n"/>
      <c r="H307" s="94" t="n"/>
    </row>
    <row r="308" ht="15" customHeight="1">
      <c r="A308" s="118" t="n"/>
      <c r="B308" s="93">
        <f>IF($A308="","",IF(TermCount=1,INDEX(TermLabels,1),IF(COUNT(TermEnds)=0,"",INDEX(TermLabels,MIN(TermCount,1+SUMPRODUCT(--(TermEnds&lt;&gt;""),--($A308&gt;TermEnds)))))))</f>
        <v/>
      </c>
      <c r="C308" s="93" t="n"/>
      <c r="D308" s="93" t="n"/>
      <c r="E308" s="93" t="n"/>
      <c r="F308" s="93" t="n"/>
      <c r="G308" s="93" t="n"/>
      <c r="H308" s="94" t="n"/>
    </row>
    <row r="309" ht="15" customHeight="1">
      <c r="A309" s="118" t="n"/>
      <c r="B309" s="93">
        <f>IF($A309="","",IF(TermCount=1,INDEX(TermLabels,1),IF(COUNT(TermEnds)=0,"",INDEX(TermLabels,MIN(TermCount,1+SUMPRODUCT(--(TermEnds&lt;&gt;""),--($A309&gt;TermEnds)))))))</f>
        <v/>
      </c>
      <c r="C309" s="93" t="n"/>
      <c r="D309" s="93" t="n"/>
      <c r="E309" s="93" t="n"/>
      <c r="F309" s="93" t="n"/>
      <c r="G309" s="93" t="n"/>
      <c r="H309" s="94" t="n"/>
    </row>
    <row r="310" ht="15" customHeight="1">
      <c r="A310" s="118" t="n"/>
      <c r="B310" s="93">
        <f>IF($A310="","",IF(TermCount=1,INDEX(TermLabels,1),IF(COUNT(TermEnds)=0,"",INDEX(TermLabels,MIN(TermCount,1+SUMPRODUCT(--(TermEnds&lt;&gt;""),--($A310&gt;TermEnds)))))))</f>
        <v/>
      </c>
      <c r="C310" s="93" t="n"/>
      <c r="D310" s="93" t="n"/>
      <c r="E310" s="93" t="n"/>
      <c r="F310" s="93" t="n"/>
      <c r="G310" s="93" t="n"/>
      <c r="H310" s="94" t="n"/>
    </row>
    <row r="311" ht="15" customHeight="1">
      <c r="A311" s="118" t="n"/>
      <c r="B311" s="93">
        <f>IF($A311="","",IF(TermCount=1,INDEX(TermLabels,1),IF(COUNT(TermEnds)=0,"",INDEX(TermLabels,MIN(TermCount,1+SUMPRODUCT(--(TermEnds&lt;&gt;""),--($A311&gt;TermEnds)))))))</f>
        <v/>
      </c>
      <c r="C311" s="93" t="n"/>
      <c r="D311" s="93" t="n"/>
      <c r="E311" s="93" t="n"/>
      <c r="F311" s="93" t="n"/>
      <c r="G311" s="93" t="n"/>
      <c r="H311" s="94" t="n"/>
    </row>
    <row r="312" ht="15" customHeight="1">
      <c r="A312" s="118" t="n"/>
      <c r="B312" s="93">
        <f>IF($A312="","",IF(TermCount=1,INDEX(TermLabels,1),IF(COUNT(TermEnds)=0,"",INDEX(TermLabels,MIN(TermCount,1+SUMPRODUCT(--(TermEnds&lt;&gt;""),--($A312&gt;TermEnds)))))))</f>
        <v/>
      </c>
      <c r="C312" s="93" t="n"/>
      <c r="D312" s="93" t="n"/>
      <c r="E312" s="93" t="n"/>
      <c r="F312" s="93" t="n"/>
      <c r="G312" s="93" t="n"/>
      <c r="H312" s="94" t="n"/>
    </row>
    <row r="313" ht="15" customHeight="1">
      <c r="A313" s="118" t="n"/>
      <c r="B313" s="93">
        <f>IF($A313="","",IF(TermCount=1,INDEX(TermLabels,1),IF(COUNT(TermEnds)=0,"",INDEX(TermLabels,MIN(TermCount,1+SUMPRODUCT(--(TermEnds&lt;&gt;""),--($A313&gt;TermEnds)))))))</f>
        <v/>
      </c>
      <c r="C313" s="93" t="n"/>
      <c r="D313" s="93" t="n"/>
      <c r="E313" s="93" t="n"/>
      <c r="F313" s="93" t="n"/>
      <c r="G313" s="93" t="n"/>
      <c r="H313" s="94" t="n"/>
    </row>
    <row r="314" ht="15" customHeight="1">
      <c r="A314" s="118" t="n"/>
      <c r="B314" s="93">
        <f>IF($A314="","",IF(TermCount=1,INDEX(TermLabels,1),IF(COUNT(TermEnds)=0,"",INDEX(TermLabels,MIN(TermCount,1+SUMPRODUCT(--(TermEnds&lt;&gt;""),--($A314&gt;TermEnds)))))))</f>
        <v/>
      </c>
      <c r="C314" s="93" t="n"/>
      <c r="D314" s="93" t="n"/>
      <c r="E314" s="93" t="n"/>
      <c r="F314" s="93" t="n"/>
      <c r="G314" s="93" t="n"/>
      <c r="H314" s="94" t="n"/>
    </row>
    <row r="315" ht="15" customHeight="1">
      <c r="A315" s="118" t="n"/>
      <c r="B315" s="93">
        <f>IF($A315="","",IF(TermCount=1,INDEX(TermLabels,1),IF(COUNT(TermEnds)=0,"",INDEX(TermLabels,MIN(TermCount,1+SUMPRODUCT(--(TermEnds&lt;&gt;""),--($A315&gt;TermEnds)))))))</f>
        <v/>
      </c>
      <c r="C315" s="93" t="n"/>
      <c r="D315" s="93" t="n"/>
      <c r="E315" s="93" t="n"/>
      <c r="F315" s="93" t="n"/>
      <c r="G315" s="93" t="n"/>
      <c r="H315" s="94" t="n"/>
    </row>
    <row r="316" ht="15" customHeight="1">
      <c r="A316" s="118" t="n"/>
      <c r="B316" s="93">
        <f>IF($A316="","",IF(TermCount=1,INDEX(TermLabels,1),IF(COUNT(TermEnds)=0,"",INDEX(TermLabels,MIN(TermCount,1+SUMPRODUCT(--(TermEnds&lt;&gt;""),--($A316&gt;TermEnds)))))))</f>
        <v/>
      </c>
      <c r="C316" s="93" t="n"/>
      <c r="D316" s="93" t="n"/>
      <c r="E316" s="93" t="n"/>
      <c r="F316" s="93" t="n"/>
      <c r="G316" s="93" t="n"/>
      <c r="H316" s="94" t="n"/>
    </row>
    <row r="317" ht="15" customHeight="1">
      <c r="A317" s="118" t="n"/>
      <c r="B317" s="93">
        <f>IF($A317="","",IF(TermCount=1,INDEX(TermLabels,1),IF(COUNT(TermEnds)=0,"",INDEX(TermLabels,MIN(TermCount,1+SUMPRODUCT(--(TermEnds&lt;&gt;""),--($A317&gt;TermEnds)))))))</f>
        <v/>
      </c>
      <c r="C317" s="93" t="n"/>
      <c r="D317" s="93" t="n"/>
      <c r="E317" s="93" t="n"/>
      <c r="F317" s="93" t="n"/>
      <c r="G317" s="93" t="n"/>
      <c r="H317" s="94" t="n"/>
    </row>
    <row r="318" ht="15" customHeight="1">
      <c r="A318" s="118" t="n"/>
      <c r="B318" s="93">
        <f>IF($A318="","",IF(TermCount=1,INDEX(TermLabels,1),IF(COUNT(TermEnds)=0,"",INDEX(TermLabels,MIN(TermCount,1+SUMPRODUCT(--(TermEnds&lt;&gt;""),--($A318&gt;TermEnds)))))))</f>
        <v/>
      </c>
      <c r="C318" s="93" t="n"/>
      <c r="D318" s="93" t="n"/>
      <c r="E318" s="93" t="n"/>
      <c r="F318" s="93" t="n"/>
      <c r="G318" s="93" t="n"/>
      <c r="H318" s="94" t="n"/>
    </row>
    <row r="319" ht="15" customHeight="1">
      <c r="A319" s="118" t="n"/>
      <c r="B319" s="93">
        <f>IF($A319="","",IF(TermCount=1,INDEX(TermLabels,1),IF(COUNT(TermEnds)=0,"",INDEX(TermLabels,MIN(TermCount,1+SUMPRODUCT(--(TermEnds&lt;&gt;""),--($A319&gt;TermEnds)))))))</f>
        <v/>
      </c>
      <c r="C319" s="93" t="n"/>
      <c r="D319" s="93" t="n"/>
      <c r="E319" s="93" t="n"/>
      <c r="F319" s="93" t="n"/>
      <c r="G319" s="93" t="n"/>
      <c r="H319" s="94" t="n"/>
    </row>
    <row r="320" ht="15" customHeight="1">
      <c r="A320" s="118" t="n"/>
      <c r="B320" s="93">
        <f>IF($A320="","",IF(TermCount=1,INDEX(TermLabels,1),IF(COUNT(TermEnds)=0,"",INDEX(TermLabels,MIN(TermCount,1+SUMPRODUCT(--(TermEnds&lt;&gt;""),--($A320&gt;TermEnds)))))))</f>
        <v/>
      </c>
      <c r="C320" s="93" t="n"/>
      <c r="D320" s="93" t="n"/>
      <c r="E320" s="93" t="n"/>
      <c r="F320" s="93" t="n"/>
      <c r="G320" s="93" t="n"/>
      <c r="H320" s="94" t="n"/>
    </row>
    <row r="321" ht="15" customHeight="1">
      <c r="A321" s="118" t="n"/>
      <c r="B321" s="93">
        <f>IF($A321="","",IF(TermCount=1,INDEX(TermLabels,1),IF(COUNT(TermEnds)=0,"",INDEX(TermLabels,MIN(TermCount,1+SUMPRODUCT(--(TermEnds&lt;&gt;""),--($A321&gt;TermEnds)))))))</f>
        <v/>
      </c>
      <c r="C321" s="93" t="n"/>
      <c r="D321" s="93" t="n"/>
      <c r="E321" s="93" t="n"/>
      <c r="F321" s="93" t="n"/>
      <c r="G321" s="93" t="n"/>
      <c r="H321" s="94" t="n"/>
    </row>
    <row r="322" ht="15" customHeight="1">
      <c r="A322" s="118" t="n"/>
      <c r="B322" s="93">
        <f>IF($A322="","",IF(TermCount=1,INDEX(TermLabels,1),IF(COUNT(TermEnds)=0,"",INDEX(TermLabels,MIN(TermCount,1+SUMPRODUCT(--(TermEnds&lt;&gt;""),--($A322&gt;TermEnds)))))))</f>
        <v/>
      </c>
      <c r="C322" s="93" t="n"/>
      <c r="D322" s="93" t="n"/>
      <c r="E322" s="93" t="n"/>
      <c r="F322" s="93" t="n"/>
      <c r="G322" s="93" t="n"/>
      <c r="H322" s="94" t="n"/>
    </row>
    <row r="323" ht="15" customHeight="1">
      <c r="A323" s="118" t="n"/>
      <c r="B323" s="93">
        <f>IF($A323="","",IF(TermCount=1,INDEX(TermLabels,1),IF(COUNT(TermEnds)=0,"",INDEX(TermLabels,MIN(TermCount,1+SUMPRODUCT(--(TermEnds&lt;&gt;""),--($A323&gt;TermEnds)))))))</f>
        <v/>
      </c>
      <c r="C323" s="93" t="n"/>
      <c r="D323" s="93" t="n"/>
      <c r="E323" s="93" t="n"/>
      <c r="F323" s="93" t="n"/>
      <c r="G323" s="93" t="n"/>
      <c r="H323" s="94" t="n"/>
    </row>
    <row r="324" ht="15" customHeight="1">
      <c r="A324" s="118" t="n"/>
      <c r="B324" s="93">
        <f>IF($A324="","",IF(TermCount=1,INDEX(TermLabels,1),IF(COUNT(TermEnds)=0,"",INDEX(TermLabels,MIN(TermCount,1+SUMPRODUCT(--(TermEnds&lt;&gt;""),--($A324&gt;TermEnds)))))))</f>
        <v/>
      </c>
      <c r="C324" s="93" t="n"/>
      <c r="D324" s="93" t="n"/>
      <c r="E324" s="93" t="n"/>
      <c r="F324" s="93" t="n"/>
      <c r="G324" s="93" t="n"/>
      <c r="H324" s="94" t="n"/>
    </row>
    <row r="325" ht="15" customHeight="1">
      <c r="A325" s="118" t="n"/>
      <c r="B325" s="93">
        <f>IF($A325="","",IF(TermCount=1,INDEX(TermLabels,1),IF(COUNT(TermEnds)=0,"",INDEX(TermLabels,MIN(TermCount,1+SUMPRODUCT(--(TermEnds&lt;&gt;""),--($A325&gt;TermEnds)))))))</f>
        <v/>
      </c>
      <c r="C325" s="93" t="n"/>
      <c r="D325" s="93" t="n"/>
      <c r="E325" s="93" t="n"/>
      <c r="F325" s="93" t="n"/>
      <c r="G325" s="93" t="n"/>
      <c r="H325" s="94" t="n"/>
    </row>
    <row r="326" ht="15" customHeight="1">
      <c r="A326" s="118" t="n"/>
      <c r="B326" s="93">
        <f>IF($A326="","",IF(TermCount=1,INDEX(TermLabels,1),IF(COUNT(TermEnds)=0,"",INDEX(TermLabels,MIN(TermCount,1+SUMPRODUCT(--(TermEnds&lt;&gt;""),--($A326&gt;TermEnds)))))))</f>
        <v/>
      </c>
      <c r="C326" s="93" t="n"/>
      <c r="D326" s="93" t="n"/>
      <c r="E326" s="93" t="n"/>
      <c r="F326" s="93" t="n"/>
      <c r="G326" s="93" t="n"/>
      <c r="H326" s="94" t="n"/>
    </row>
    <row r="327" ht="15" customHeight="1">
      <c r="A327" s="118" t="n"/>
      <c r="B327" s="93">
        <f>IF($A327="","",IF(TermCount=1,INDEX(TermLabels,1),IF(COUNT(TermEnds)=0,"",INDEX(TermLabels,MIN(TermCount,1+SUMPRODUCT(--(TermEnds&lt;&gt;""),--($A327&gt;TermEnds)))))))</f>
        <v/>
      </c>
      <c r="C327" s="93" t="n"/>
      <c r="D327" s="93" t="n"/>
      <c r="E327" s="93" t="n"/>
      <c r="F327" s="93" t="n"/>
      <c r="G327" s="93" t="n"/>
      <c r="H327" s="94" t="n"/>
    </row>
    <row r="328" ht="15" customHeight="1">
      <c r="A328" s="118" t="n"/>
      <c r="B328" s="93">
        <f>IF($A328="","",IF(TermCount=1,INDEX(TermLabels,1),IF(COUNT(TermEnds)=0,"",INDEX(TermLabels,MIN(TermCount,1+SUMPRODUCT(--(TermEnds&lt;&gt;""),--($A328&gt;TermEnds)))))))</f>
        <v/>
      </c>
      <c r="C328" s="93" t="n"/>
      <c r="D328" s="93" t="n"/>
      <c r="E328" s="93" t="n"/>
      <c r="F328" s="93" t="n"/>
      <c r="G328" s="93" t="n"/>
      <c r="H328" s="94" t="n"/>
    </row>
    <row r="329" ht="15" customHeight="1">
      <c r="A329" s="118" t="n"/>
      <c r="B329" s="93">
        <f>IF($A329="","",IF(TermCount=1,INDEX(TermLabels,1),IF(COUNT(TermEnds)=0,"",INDEX(TermLabels,MIN(TermCount,1+SUMPRODUCT(--(TermEnds&lt;&gt;""),--($A329&gt;TermEnds)))))))</f>
        <v/>
      </c>
      <c r="C329" s="93" t="n"/>
      <c r="D329" s="93" t="n"/>
      <c r="E329" s="93" t="n"/>
      <c r="F329" s="93" t="n"/>
      <c r="G329" s="93" t="n"/>
      <c r="H329" s="94" t="n"/>
    </row>
    <row r="330" ht="15" customHeight="1">
      <c r="A330" s="118" t="n"/>
      <c r="B330" s="93">
        <f>IF($A330="","",IF(TermCount=1,INDEX(TermLabels,1),IF(COUNT(TermEnds)=0,"",INDEX(TermLabels,MIN(TermCount,1+SUMPRODUCT(--(TermEnds&lt;&gt;""),--($A330&gt;TermEnds)))))))</f>
        <v/>
      </c>
      <c r="C330" s="93" t="n"/>
      <c r="D330" s="93" t="n"/>
      <c r="E330" s="93" t="n"/>
      <c r="F330" s="93" t="n"/>
      <c r="G330" s="93" t="n"/>
      <c r="H330" s="94" t="n"/>
    </row>
    <row r="331" ht="15" customHeight="1">
      <c r="A331" s="118" t="n"/>
      <c r="B331" s="93">
        <f>IF($A331="","",IF(TermCount=1,INDEX(TermLabels,1),IF(COUNT(TermEnds)=0,"",INDEX(TermLabels,MIN(TermCount,1+SUMPRODUCT(--(TermEnds&lt;&gt;""),--($A331&gt;TermEnds)))))))</f>
        <v/>
      </c>
      <c r="C331" s="93" t="n"/>
      <c r="D331" s="93" t="n"/>
      <c r="E331" s="93" t="n"/>
      <c r="F331" s="93" t="n"/>
      <c r="G331" s="93" t="n"/>
      <c r="H331" s="94" t="n"/>
    </row>
    <row r="332" ht="15" customHeight="1">
      <c r="A332" s="118" t="n"/>
      <c r="B332" s="93">
        <f>IF($A332="","",IF(TermCount=1,INDEX(TermLabels,1),IF(COUNT(TermEnds)=0,"",INDEX(TermLabels,MIN(TermCount,1+SUMPRODUCT(--(TermEnds&lt;&gt;""),--($A332&gt;TermEnds)))))))</f>
        <v/>
      </c>
      <c r="C332" s="93" t="n"/>
      <c r="D332" s="93" t="n"/>
      <c r="E332" s="93" t="n"/>
      <c r="F332" s="93" t="n"/>
      <c r="G332" s="93" t="n"/>
      <c r="H332" s="94" t="n"/>
    </row>
    <row r="333" ht="15" customHeight="1">
      <c r="A333" s="118" t="n"/>
      <c r="B333" s="93">
        <f>IF($A333="","",IF(TermCount=1,INDEX(TermLabels,1),IF(COUNT(TermEnds)=0,"",INDEX(TermLabels,MIN(TermCount,1+SUMPRODUCT(--(TermEnds&lt;&gt;""),--($A333&gt;TermEnds)))))))</f>
        <v/>
      </c>
      <c r="C333" s="93" t="n"/>
      <c r="D333" s="93" t="n"/>
      <c r="E333" s="93" t="n"/>
      <c r="F333" s="93" t="n"/>
      <c r="G333" s="93" t="n"/>
      <c r="H333" s="94" t="n"/>
    </row>
    <row r="334" ht="15" customHeight="1">
      <c r="A334" s="118" t="n"/>
      <c r="B334" s="93">
        <f>IF($A334="","",IF(TermCount=1,INDEX(TermLabels,1),IF(COUNT(TermEnds)=0,"",INDEX(TermLabels,MIN(TermCount,1+SUMPRODUCT(--(TermEnds&lt;&gt;""),--($A334&gt;TermEnds)))))))</f>
        <v/>
      </c>
      <c r="C334" s="93" t="n"/>
      <c r="D334" s="93" t="n"/>
      <c r="E334" s="93" t="n"/>
      <c r="F334" s="93" t="n"/>
      <c r="G334" s="93" t="n"/>
      <c r="H334" s="94" t="n"/>
    </row>
    <row r="335" ht="15" customHeight="1">
      <c r="A335" s="118" t="n"/>
      <c r="B335" s="93">
        <f>IF($A335="","",IF(TermCount=1,INDEX(TermLabels,1),IF(COUNT(TermEnds)=0,"",INDEX(TermLabels,MIN(TermCount,1+SUMPRODUCT(--(TermEnds&lt;&gt;""),--($A335&gt;TermEnds)))))))</f>
        <v/>
      </c>
      <c r="C335" s="93" t="n"/>
      <c r="D335" s="93" t="n"/>
      <c r="E335" s="93" t="n"/>
      <c r="F335" s="93" t="n"/>
      <c r="G335" s="93" t="n"/>
      <c r="H335" s="94" t="n"/>
    </row>
    <row r="336" ht="15" customHeight="1">
      <c r="A336" s="118" t="n"/>
      <c r="B336" s="93">
        <f>IF($A336="","",IF(TermCount=1,INDEX(TermLabels,1),IF(COUNT(TermEnds)=0,"",INDEX(TermLabels,MIN(TermCount,1+SUMPRODUCT(--(TermEnds&lt;&gt;""),--($A336&gt;TermEnds)))))))</f>
        <v/>
      </c>
      <c r="C336" s="93" t="n"/>
      <c r="D336" s="93" t="n"/>
      <c r="E336" s="93" t="n"/>
      <c r="F336" s="93" t="n"/>
      <c r="G336" s="93" t="n"/>
      <c r="H336" s="94" t="n"/>
    </row>
    <row r="337" ht="15" customHeight="1">
      <c r="A337" s="118" t="n"/>
      <c r="B337" s="93">
        <f>IF($A337="","",IF(TermCount=1,INDEX(TermLabels,1),IF(COUNT(TermEnds)=0,"",INDEX(TermLabels,MIN(TermCount,1+SUMPRODUCT(--(TermEnds&lt;&gt;""),--($A337&gt;TermEnds)))))))</f>
        <v/>
      </c>
      <c r="C337" s="93" t="n"/>
      <c r="D337" s="93" t="n"/>
      <c r="E337" s="93" t="n"/>
      <c r="F337" s="93" t="n"/>
      <c r="G337" s="93" t="n"/>
      <c r="H337" s="94" t="n"/>
    </row>
    <row r="338" ht="15" customHeight="1">
      <c r="A338" s="118" t="n"/>
      <c r="B338" s="93">
        <f>IF($A338="","",IF(TermCount=1,INDEX(TermLabels,1),IF(COUNT(TermEnds)=0,"",INDEX(TermLabels,MIN(TermCount,1+SUMPRODUCT(--(TermEnds&lt;&gt;""),--($A338&gt;TermEnds)))))))</f>
        <v/>
      </c>
      <c r="C338" s="93" t="n"/>
      <c r="D338" s="93" t="n"/>
      <c r="E338" s="93" t="n"/>
      <c r="F338" s="93" t="n"/>
      <c r="G338" s="93" t="n"/>
      <c r="H338" s="94" t="n"/>
    </row>
    <row r="339" ht="15" customHeight="1">
      <c r="A339" s="118" t="n"/>
      <c r="B339" s="93">
        <f>IF($A339="","",IF(TermCount=1,INDEX(TermLabels,1),IF(COUNT(TermEnds)=0,"",INDEX(TermLabels,MIN(TermCount,1+SUMPRODUCT(--(TermEnds&lt;&gt;""),--($A339&gt;TermEnds)))))))</f>
        <v/>
      </c>
      <c r="C339" s="93" t="n"/>
      <c r="D339" s="93" t="n"/>
      <c r="E339" s="93" t="n"/>
      <c r="F339" s="93" t="n"/>
      <c r="G339" s="93" t="n"/>
      <c r="H339" s="94" t="n"/>
    </row>
    <row r="340" ht="15" customHeight="1">
      <c r="A340" s="118" t="n"/>
      <c r="B340" s="93">
        <f>IF($A340="","",IF(TermCount=1,INDEX(TermLabels,1),IF(COUNT(TermEnds)=0,"",INDEX(TermLabels,MIN(TermCount,1+SUMPRODUCT(--(TermEnds&lt;&gt;""),--($A340&gt;TermEnds)))))))</f>
        <v/>
      </c>
      <c r="C340" s="93" t="n"/>
      <c r="D340" s="93" t="n"/>
      <c r="E340" s="93" t="n"/>
      <c r="F340" s="93" t="n"/>
      <c r="G340" s="93" t="n"/>
      <c r="H340" s="94" t="n"/>
    </row>
    <row r="341" ht="15" customHeight="1">
      <c r="A341" s="118" t="n"/>
      <c r="B341" s="93">
        <f>IF($A341="","",IF(TermCount=1,INDEX(TermLabels,1),IF(COUNT(TermEnds)=0,"",INDEX(TermLabels,MIN(TermCount,1+SUMPRODUCT(--(TermEnds&lt;&gt;""),--($A341&gt;TermEnds)))))))</f>
        <v/>
      </c>
      <c r="C341" s="93" t="n"/>
      <c r="D341" s="93" t="n"/>
      <c r="E341" s="93" t="n"/>
      <c r="F341" s="93" t="n"/>
      <c r="G341" s="93" t="n"/>
      <c r="H341" s="94" t="n"/>
    </row>
    <row r="342" ht="15" customHeight="1">
      <c r="A342" s="118" t="n"/>
      <c r="B342" s="93">
        <f>IF($A342="","",IF(TermCount=1,INDEX(TermLabels,1),IF(COUNT(TermEnds)=0,"",INDEX(TermLabels,MIN(TermCount,1+SUMPRODUCT(--(TermEnds&lt;&gt;""),--($A342&gt;TermEnds)))))))</f>
        <v/>
      </c>
      <c r="C342" s="93" t="n"/>
      <c r="D342" s="93" t="n"/>
      <c r="E342" s="93" t="n"/>
      <c r="F342" s="93" t="n"/>
      <c r="G342" s="93" t="n"/>
      <c r="H342" s="94" t="n"/>
    </row>
    <row r="343" ht="15" customHeight="1">
      <c r="A343" s="118" t="n"/>
      <c r="B343" s="93">
        <f>IF($A343="","",IF(TermCount=1,INDEX(TermLabels,1),IF(COUNT(TermEnds)=0,"",INDEX(TermLabels,MIN(TermCount,1+SUMPRODUCT(--(TermEnds&lt;&gt;""),--($A343&gt;TermEnds)))))))</f>
        <v/>
      </c>
      <c r="C343" s="93" t="n"/>
      <c r="D343" s="93" t="n"/>
      <c r="E343" s="93" t="n"/>
      <c r="F343" s="93" t="n"/>
      <c r="G343" s="93" t="n"/>
      <c r="H343" s="94" t="n"/>
    </row>
    <row r="344" ht="15" customHeight="1">
      <c r="A344" s="118" t="n"/>
      <c r="B344" s="93">
        <f>IF($A344="","",IF(TermCount=1,INDEX(TermLabels,1),IF(COUNT(TermEnds)=0,"",INDEX(TermLabels,MIN(TermCount,1+SUMPRODUCT(--(TermEnds&lt;&gt;""),--($A344&gt;TermEnds)))))))</f>
        <v/>
      </c>
      <c r="C344" s="93" t="n"/>
      <c r="D344" s="93" t="n"/>
      <c r="E344" s="93" t="n"/>
      <c r="F344" s="93" t="n"/>
      <c r="G344" s="93" t="n"/>
      <c r="H344" s="94" t="n"/>
    </row>
    <row r="345" ht="15" customHeight="1">
      <c r="A345" s="118" t="n"/>
      <c r="B345" s="93">
        <f>IF($A345="","",IF(TermCount=1,INDEX(TermLabels,1),IF(COUNT(TermEnds)=0,"",INDEX(TermLabels,MIN(TermCount,1+SUMPRODUCT(--(TermEnds&lt;&gt;""),--($A345&gt;TermEnds)))))))</f>
        <v/>
      </c>
      <c r="C345" s="93" t="n"/>
      <c r="D345" s="93" t="n"/>
      <c r="E345" s="93" t="n"/>
      <c r="F345" s="93" t="n"/>
      <c r="G345" s="93" t="n"/>
      <c r="H345" s="94" t="n"/>
    </row>
    <row r="346" ht="15" customHeight="1">
      <c r="A346" s="118" t="n"/>
      <c r="B346" s="93">
        <f>IF($A346="","",IF(TermCount=1,INDEX(TermLabels,1),IF(COUNT(TermEnds)=0,"",INDEX(TermLabels,MIN(TermCount,1+SUMPRODUCT(--(TermEnds&lt;&gt;""),--($A346&gt;TermEnds)))))))</f>
        <v/>
      </c>
      <c r="C346" s="93" t="n"/>
      <c r="D346" s="93" t="n"/>
      <c r="E346" s="93" t="n"/>
      <c r="F346" s="93" t="n"/>
      <c r="G346" s="93" t="n"/>
      <c r="H346" s="94" t="n"/>
    </row>
    <row r="347" ht="15" customHeight="1">
      <c r="A347" s="118" t="n"/>
      <c r="B347" s="93">
        <f>IF($A347="","",IF(TermCount=1,INDEX(TermLabels,1),IF(COUNT(TermEnds)=0,"",INDEX(TermLabels,MIN(TermCount,1+SUMPRODUCT(--(TermEnds&lt;&gt;""),--($A347&gt;TermEnds)))))))</f>
        <v/>
      </c>
      <c r="C347" s="93" t="n"/>
      <c r="D347" s="93" t="n"/>
      <c r="E347" s="93" t="n"/>
      <c r="F347" s="93" t="n"/>
      <c r="G347" s="93" t="n"/>
      <c r="H347" s="94" t="n"/>
    </row>
    <row r="348" ht="15" customHeight="1">
      <c r="A348" s="118" t="n"/>
      <c r="B348" s="93">
        <f>IF($A348="","",IF(TermCount=1,INDEX(TermLabels,1),IF(COUNT(TermEnds)=0,"",INDEX(TermLabels,MIN(TermCount,1+SUMPRODUCT(--(TermEnds&lt;&gt;""),--($A348&gt;TermEnds)))))))</f>
        <v/>
      </c>
      <c r="C348" s="93" t="n"/>
      <c r="D348" s="93" t="n"/>
      <c r="E348" s="93" t="n"/>
      <c r="F348" s="93" t="n"/>
      <c r="G348" s="93" t="n"/>
      <c r="H348" s="94" t="n"/>
    </row>
    <row r="349" ht="15" customHeight="1">
      <c r="A349" s="118" t="n"/>
      <c r="B349" s="93">
        <f>IF($A349="","",IF(TermCount=1,INDEX(TermLabels,1),IF(COUNT(TermEnds)=0,"",INDEX(TermLabels,MIN(TermCount,1+SUMPRODUCT(--(TermEnds&lt;&gt;""),--($A349&gt;TermEnds)))))))</f>
        <v/>
      </c>
      <c r="C349" s="93" t="n"/>
      <c r="D349" s="93" t="n"/>
      <c r="E349" s="93" t="n"/>
      <c r="F349" s="93" t="n"/>
      <c r="G349" s="93" t="n"/>
      <c r="H349" s="94" t="n"/>
    </row>
    <row r="350" ht="15" customHeight="1">
      <c r="A350" s="118" t="n"/>
      <c r="B350" s="93">
        <f>IF($A350="","",IF(TermCount=1,INDEX(TermLabels,1),IF(COUNT(TermEnds)=0,"",INDEX(TermLabels,MIN(TermCount,1+SUMPRODUCT(--(TermEnds&lt;&gt;""),--($A350&gt;TermEnds)))))))</f>
        <v/>
      </c>
      <c r="C350" s="93" t="n"/>
      <c r="D350" s="93" t="n"/>
      <c r="E350" s="93" t="n"/>
      <c r="F350" s="93" t="n"/>
      <c r="G350" s="93" t="n"/>
      <c r="H350" s="94" t="n"/>
    </row>
    <row r="351" ht="15" customHeight="1">
      <c r="A351" s="118" t="n"/>
      <c r="B351" s="93">
        <f>IF($A351="","",IF(TermCount=1,INDEX(TermLabels,1),IF(COUNT(TermEnds)=0,"",INDEX(TermLabels,MIN(TermCount,1+SUMPRODUCT(--(TermEnds&lt;&gt;""),--($A351&gt;TermEnds)))))))</f>
        <v/>
      </c>
      <c r="C351" s="93" t="n"/>
      <c r="D351" s="93" t="n"/>
      <c r="E351" s="93" t="n"/>
      <c r="F351" s="93" t="n"/>
      <c r="G351" s="93" t="n"/>
      <c r="H351" s="94" t="n"/>
    </row>
    <row r="352" ht="15" customHeight="1">
      <c r="A352" s="118" t="n"/>
      <c r="B352" s="93">
        <f>IF($A352="","",IF(TermCount=1,INDEX(TermLabels,1),IF(COUNT(TermEnds)=0,"",INDEX(TermLabels,MIN(TermCount,1+SUMPRODUCT(--(TermEnds&lt;&gt;""),--($A352&gt;TermEnds)))))))</f>
        <v/>
      </c>
      <c r="C352" s="93" t="n"/>
      <c r="D352" s="93" t="n"/>
      <c r="E352" s="93" t="n"/>
      <c r="F352" s="93" t="n"/>
      <c r="G352" s="93" t="n"/>
      <c r="H352" s="94" t="n"/>
    </row>
    <row r="353" ht="15" customHeight="1">
      <c r="A353" s="118" t="n"/>
      <c r="B353" s="93">
        <f>IF($A353="","",IF(TermCount=1,INDEX(TermLabels,1),IF(COUNT(TermEnds)=0,"",INDEX(TermLabels,MIN(TermCount,1+SUMPRODUCT(--(TermEnds&lt;&gt;""),--($A353&gt;TermEnds)))))))</f>
        <v/>
      </c>
      <c r="C353" s="93" t="n"/>
      <c r="D353" s="93" t="n"/>
      <c r="E353" s="93" t="n"/>
      <c r="F353" s="93" t="n"/>
      <c r="G353" s="93" t="n"/>
      <c r="H353" s="94" t="n"/>
    </row>
    <row r="354" ht="15" customHeight="1">
      <c r="A354" s="118" t="n"/>
      <c r="B354" s="93">
        <f>IF($A354="","",IF(TermCount=1,INDEX(TermLabels,1),IF(COUNT(TermEnds)=0,"",INDEX(TermLabels,MIN(TermCount,1+SUMPRODUCT(--(TermEnds&lt;&gt;""),--($A354&gt;TermEnds)))))))</f>
        <v/>
      </c>
      <c r="C354" s="93" t="n"/>
      <c r="D354" s="93" t="n"/>
      <c r="E354" s="93" t="n"/>
      <c r="F354" s="93" t="n"/>
      <c r="G354" s="93" t="n"/>
      <c r="H354" s="94" t="n"/>
    </row>
    <row r="355" ht="15" customHeight="1">
      <c r="A355" s="118" t="n"/>
      <c r="B355" s="93">
        <f>IF($A355="","",IF(TermCount=1,INDEX(TermLabels,1),IF(COUNT(TermEnds)=0,"",INDEX(TermLabels,MIN(TermCount,1+SUMPRODUCT(--(TermEnds&lt;&gt;""),--($A355&gt;TermEnds)))))))</f>
        <v/>
      </c>
      <c r="C355" s="93" t="n"/>
      <c r="D355" s="93" t="n"/>
      <c r="E355" s="93" t="n"/>
      <c r="F355" s="93" t="n"/>
      <c r="G355" s="93" t="n"/>
      <c r="H355" s="94" t="n"/>
    </row>
    <row r="356" ht="15" customHeight="1">
      <c r="A356" s="118" t="n"/>
      <c r="B356" s="93">
        <f>IF($A356="","",IF(TermCount=1,INDEX(TermLabels,1),IF(COUNT(TermEnds)=0,"",INDEX(TermLabels,MIN(TermCount,1+SUMPRODUCT(--(TermEnds&lt;&gt;""),--($A356&gt;TermEnds)))))))</f>
        <v/>
      </c>
      <c r="C356" s="93" t="n"/>
      <c r="D356" s="93" t="n"/>
      <c r="E356" s="93" t="n"/>
      <c r="F356" s="93" t="n"/>
      <c r="G356" s="93" t="n"/>
      <c r="H356" s="94" t="n"/>
    </row>
    <row r="357" ht="15" customHeight="1">
      <c r="A357" s="118" t="n"/>
      <c r="B357" s="93">
        <f>IF($A357="","",IF(TermCount=1,INDEX(TermLabels,1),IF(COUNT(TermEnds)=0,"",INDEX(TermLabels,MIN(TermCount,1+SUMPRODUCT(--(TermEnds&lt;&gt;""),--($A357&gt;TermEnds)))))))</f>
        <v/>
      </c>
      <c r="C357" s="93" t="n"/>
      <c r="D357" s="93" t="n"/>
      <c r="E357" s="93" t="n"/>
      <c r="F357" s="93" t="n"/>
      <c r="G357" s="93" t="n"/>
      <c r="H357" s="94" t="n"/>
    </row>
    <row r="358" ht="15" customHeight="1">
      <c r="A358" s="118" t="n"/>
      <c r="B358" s="93">
        <f>IF($A358="","",IF(TermCount=1,INDEX(TermLabels,1),IF(COUNT(TermEnds)=0,"",INDEX(TermLabels,MIN(TermCount,1+SUMPRODUCT(--(TermEnds&lt;&gt;""),--($A358&gt;TermEnds)))))))</f>
        <v/>
      </c>
      <c r="C358" s="93" t="n"/>
      <c r="D358" s="93" t="n"/>
      <c r="E358" s="93" t="n"/>
      <c r="F358" s="93" t="n"/>
      <c r="G358" s="93" t="n"/>
      <c r="H358" s="94" t="n"/>
    </row>
    <row r="359" ht="15" customHeight="1">
      <c r="A359" s="118" t="n"/>
      <c r="B359" s="93">
        <f>IF($A359="","",IF(TermCount=1,INDEX(TermLabels,1),IF(COUNT(TermEnds)=0,"",INDEX(TermLabels,MIN(TermCount,1+SUMPRODUCT(--(TermEnds&lt;&gt;""),--($A359&gt;TermEnds)))))))</f>
        <v/>
      </c>
      <c r="C359" s="93" t="n"/>
      <c r="D359" s="93" t="n"/>
      <c r="E359" s="93" t="n"/>
      <c r="F359" s="93" t="n"/>
      <c r="G359" s="93" t="n"/>
      <c r="H359" s="94" t="n"/>
    </row>
    <row r="360" ht="15" customHeight="1">
      <c r="A360" s="118" t="n"/>
      <c r="B360" s="93">
        <f>IF($A360="","",IF(TermCount=1,INDEX(TermLabels,1),IF(COUNT(TermEnds)=0,"",INDEX(TermLabels,MIN(TermCount,1+SUMPRODUCT(--(TermEnds&lt;&gt;""),--($A360&gt;TermEnds)))))))</f>
        <v/>
      </c>
      <c r="C360" s="93" t="n"/>
      <c r="D360" s="93" t="n"/>
      <c r="E360" s="93" t="n"/>
      <c r="F360" s="93" t="n"/>
      <c r="G360" s="93" t="n"/>
      <c r="H360" s="94" t="n"/>
    </row>
    <row r="361" ht="15" customHeight="1">
      <c r="A361" s="118" t="n"/>
      <c r="B361" s="93">
        <f>IF($A361="","",IF(TermCount=1,INDEX(TermLabels,1),IF(COUNT(TermEnds)=0,"",INDEX(TermLabels,MIN(TermCount,1+SUMPRODUCT(--(TermEnds&lt;&gt;""),--($A361&gt;TermEnds)))))))</f>
        <v/>
      </c>
      <c r="C361" s="93" t="n"/>
      <c r="D361" s="93" t="n"/>
      <c r="E361" s="93" t="n"/>
      <c r="F361" s="93" t="n"/>
      <c r="G361" s="93" t="n"/>
      <c r="H361" s="94" t="n"/>
    </row>
    <row r="362" ht="15" customHeight="1">
      <c r="A362" s="118" t="n"/>
      <c r="B362" s="93">
        <f>IF($A362="","",IF(TermCount=1,INDEX(TermLabels,1),IF(COUNT(TermEnds)=0,"",INDEX(TermLabels,MIN(TermCount,1+SUMPRODUCT(--(TermEnds&lt;&gt;""),--($A362&gt;TermEnds)))))))</f>
        <v/>
      </c>
      <c r="C362" s="93" t="n"/>
      <c r="D362" s="93" t="n"/>
      <c r="E362" s="93" t="n"/>
      <c r="F362" s="93" t="n"/>
      <c r="G362" s="93" t="n"/>
      <c r="H362" s="94" t="n"/>
    </row>
    <row r="363" ht="15" customHeight="1">
      <c r="A363" s="118" t="n"/>
      <c r="B363" s="93">
        <f>IF($A363="","",IF(TermCount=1,INDEX(TermLabels,1),IF(COUNT(TermEnds)=0,"",INDEX(TermLabels,MIN(TermCount,1+SUMPRODUCT(--(TermEnds&lt;&gt;""),--($A363&gt;TermEnds)))))))</f>
        <v/>
      </c>
      <c r="C363" s="93" t="n"/>
      <c r="D363" s="93" t="n"/>
      <c r="E363" s="93" t="n"/>
      <c r="F363" s="93" t="n"/>
      <c r="G363" s="93" t="n"/>
      <c r="H363" s="94" t="n"/>
    </row>
    <row r="364" ht="15" customHeight="1">
      <c r="A364" s="118" t="n"/>
      <c r="B364" s="93">
        <f>IF($A364="","",IF(TermCount=1,INDEX(TermLabels,1),IF(COUNT(TermEnds)=0,"",INDEX(TermLabels,MIN(TermCount,1+SUMPRODUCT(--(TermEnds&lt;&gt;""),--($A364&gt;TermEnds)))))))</f>
        <v/>
      </c>
      <c r="C364" s="93" t="n"/>
      <c r="D364" s="93" t="n"/>
      <c r="E364" s="93" t="n"/>
      <c r="F364" s="93" t="n"/>
      <c r="G364" s="93" t="n"/>
      <c r="H364" s="94" t="n"/>
    </row>
    <row r="365" ht="15" customHeight="1">
      <c r="A365" s="118" t="n"/>
      <c r="B365" s="93">
        <f>IF($A365="","",IF(TermCount=1,INDEX(TermLabels,1),IF(COUNT(TermEnds)=0,"",INDEX(TermLabels,MIN(TermCount,1+SUMPRODUCT(--(TermEnds&lt;&gt;""),--($A365&gt;TermEnds)))))))</f>
        <v/>
      </c>
      <c r="C365" s="93" t="n"/>
      <c r="D365" s="93" t="n"/>
      <c r="E365" s="93" t="n"/>
      <c r="F365" s="93" t="n"/>
      <c r="G365" s="93" t="n"/>
      <c r="H365" s="94" t="n"/>
    </row>
    <row r="366" ht="15" customHeight="1">
      <c r="A366" s="118" t="n"/>
      <c r="B366" s="93">
        <f>IF($A366="","",IF(TermCount=1,INDEX(TermLabels,1),IF(COUNT(TermEnds)=0,"",INDEX(TermLabels,MIN(TermCount,1+SUMPRODUCT(--(TermEnds&lt;&gt;""),--($A366&gt;TermEnds)))))))</f>
        <v/>
      </c>
      <c r="C366" s="93" t="n"/>
      <c r="D366" s="93" t="n"/>
      <c r="E366" s="93" t="n"/>
      <c r="F366" s="93" t="n"/>
      <c r="G366" s="93" t="n"/>
      <c r="H366" s="94" t="n"/>
    </row>
    <row r="367" ht="15" customHeight="1">
      <c r="A367" s="118" t="n"/>
      <c r="B367" s="93">
        <f>IF($A367="","",IF(TermCount=1,INDEX(TermLabels,1),IF(COUNT(TermEnds)=0,"",INDEX(TermLabels,MIN(TermCount,1+SUMPRODUCT(--(TermEnds&lt;&gt;""),--($A367&gt;TermEnds)))))))</f>
        <v/>
      </c>
      <c r="C367" s="93" t="n"/>
      <c r="D367" s="93" t="n"/>
      <c r="E367" s="93" t="n"/>
      <c r="F367" s="93" t="n"/>
      <c r="G367" s="93" t="n"/>
      <c r="H367" s="94" t="n"/>
    </row>
    <row r="368" ht="15" customHeight="1">
      <c r="A368" s="118" t="n"/>
      <c r="B368" s="93">
        <f>IF($A368="","",IF(TermCount=1,INDEX(TermLabels,1),IF(COUNT(TermEnds)=0,"",INDEX(TermLabels,MIN(TermCount,1+SUMPRODUCT(--(TermEnds&lt;&gt;""),--($A368&gt;TermEnds)))))))</f>
        <v/>
      </c>
      <c r="C368" s="93" t="n"/>
      <c r="D368" s="93" t="n"/>
      <c r="E368" s="93" t="n"/>
      <c r="F368" s="93" t="n"/>
      <c r="G368" s="93" t="n"/>
      <c r="H368" s="94" t="n"/>
    </row>
    <row r="369" ht="15" customHeight="1">
      <c r="A369" s="118" t="n"/>
      <c r="B369" s="93">
        <f>IF($A369="","",IF(TermCount=1,INDEX(TermLabels,1),IF(COUNT(TermEnds)=0,"",INDEX(TermLabels,MIN(TermCount,1+SUMPRODUCT(--(TermEnds&lt;&gt;""),--($A369&gt;TermEnds)))))))</f>
        <v/>
      </c>
      <c r="C369" s="93" t="n"/>
      <c r="D369" s="93" t="n"/>
      <c r="E369" s="93" t="n"/>
      <c r="F369" s="93" t="n"/>
      <c r="G369" s="93" t="n"/>
      <c r="H369" s="94" t="n"/>
    </row>
    <row r="370" ht="15" customHeight="1">
      <c r="A370" s="118" t="n"/>
      <c r="B370" s="93">
        <f>IF($A370="","",IF(TermCount=1,INDEX(TermLabels,1),IF(COUNT(TermEnds)=0,"",INDEX(TermLabels,MIN(TermCount,1+SUMPRODUCT(--(TermEnds&lt;&gt;""),--($A370&gt;TermEnds)))))))</f>
        <v/>
      </c>
      <c r="C370" s="93" t="n"/>
      <c r="D370" s="93" t="n"/>
      <c r="E370" s="93" t="n"/>
      <c r="F370" s="93" t="n"/>
      <c r="G370" s="93" t="n"/>
      <c r="H370" s="94" t="n"/>
    </row>
    <row r="371" ht="15" customHeight="1">
      <c r="A371" s="118" t="n"/>
      <c r="B371" s="93">
        <f>IF($A371="","",IF(TermCount=1,INDEX(TermLabels,1),IF(COUNT(TermEnds)=0,"",INDEX(TermLabels,MIN(TermCount,1+SUMPRODUCT(--(TermEnds&lt;&gt;""),--($A371&gt;TermEnds)))))))</f>
        <v/>
      </c>
      <c r="C371" s="93" t="n"/>
      <c r="D371" s="93" t="n"/>
      <c r="E371" s="93" t="n"/>
      <c r="F371" s="93" t="n"/>
      <c r="G371" s="93" t="n"/>
      <c r="H371" s="94" t="n"/>
    </row>
    <row r="372" ht="15" customHeight="1">
      <c r="A372" s="118" t="n"/>
      <c r="B372" s="93">
        <f>IF($A372="","",IF(TermCount=1,INDEX(TermLabels,1),IF(COUNT(TermEnds)=0,"",INDEX(TermLabels,MIN(TermCount,1+SUMPRODUCT(--(TermEnds&lt;&gt;""),--($A372&gt;TermEnds)))))))</f>
        <v/>
      </c>
      <c r="C372" s="93" t="n"/>
      <c r="D372" s="93" t="n"/>
      <c r="E372" s="93" t="n"/>
      <c r="F372" s="93" t="n"/>
      <c r="G372" s="93" t="n"/>
      <c r="H372" s="94" t="n"/>
    </row>
    <row r="373" ht="15" customHeight="1">
      <c r="A373" s="118" t="n"/>
      <c r="B373" s="93">
        <f>IF($A373="","",IF(TermCount=1,INDEX(TermLabels,1),IF(COUNT(TermEnds)=0,"",INDEX(TermLabels,MIN(TermCount,1+SUMPRODUCT(--(TermEnds&lt;&gt;""),--($A373&gt;TermEnds)))))))</f>
        <v/>
      </c>
      <c r="C373" s="93" t="n"/>
      <c r="D373" s="93" t="n"/>
      <c r="E373" s="93" t="n"/>
      <c r="F373" s="93" t="n"/>
      <c r="G373" s="93" t="n"/>
      <c r="H373" s="94" t="n"/>
    </row>
    <row r="374" ht="15" customHeight="1">
      <c r="A374" s="118" t="n"/>
      <c r="B374" s="93">
        <f>IF($A374="","",IF(TermCount=1,INDEX(TermLabels,1),IF(COUNT(TermEnds)=0,"",INDEX(TermLabels,MIN(TermCount,1+SUMPRODUCT(--(TermEnds&lt;&gt;""),--($A374&gt;TermEnds)))))))</f>
        <v/>
      </c>
      <c r="C374" s="93" t="n"/>
      <c r="D374" s="93" t="n"/>
      <c r="E374" s="93" t="n"/>
      <c r="F374" s="93" t="n"/>
      <c r="G374" s="93" t="n"/>
      <c r="H374" s="94" t="n"/>
    </row>
    <row r="375" ht="15" customHeight="1">
      <c r="A375" s="118" t="n"/>
      <c r="B375" s="93">
        <f>IF($A375="","",IF(TermCount=1,INDEX(TermLabels,1),IF(COUNT(TermEnds)=0,"",INDEX(TermLabels,MIN(TermCount,1+SUMPRODUCT(--(TermEnds&lt;&gt;""),--($A375&gt;TermEnds)))))))</f>
        <v/>
      </c>
      <c r="C375" s="93" t="n"/>
      <c r="D375" s="93" t="n"/>
      <c r="E375" s="93" t="n"/>
      <c r="F375" s="93" t="n"/>
      <c r="G375" s="93" t="n"/>
      <c r="H375" s="94" t="n"/>
    </row>
    <row r="376" ht="15" customHeight="1">
      <c r="A376" s="118" t="n"/>
      <c r="B376" s="93">
        <f>IF($A376="","",IF(TermCount=1,INDEX(TermLabels,1),IF(COUNT(TermEnds)=0,"",INDEX(TermLabels,MIN(TermCount,1+SUMPRODUCT(--(TermEnds&lt;&gt;""),--($A376&gt;TermEnds)))))))</f>
        <v/>
      </c>
      <c r="C376" s="93" t="n"/>
      <c r="D376" s="93" t="n"/>
      <c r="E376" s="93" t="n"/>
      <c r="F376" s="93" t="n"/>
      <c r="G376" s="93" t="n"/>
      <c r="H376" s="94" t="n"/>
    </row>
    <row r="377" ht="15" customHeight="1">
      <c r="A377" s="118" t="n"/>
      <c r="B377" s="93">
        <f>IF($A377="","",IF(TermCount=1,INDEX(TermLabels,1),IF(COUNT(TermEnds)=0,"",INDEX(TermLabels,MIN(TermCount,1+SUMPRODUCT(--(TermEnds&lt;&gt;""),--($A377&gt;TermEnds)))))))</f>
        <v/>
      </c>
      <c r="C377" s="93" t="n"/>
      <c r="D377" s="93" t="n"/>
      <c r="E377" s="93" t="n"/>
      <c r="F377" s="93" t="n"/>
      <c r="G377" s="93" t="n"/>
      <c r="H377" s="94" t="n"/>
    </row>
    <row r="378" ht="15" customHeight="1">
      <c r="A378" s="118" t="n"/>
      <c r="B378" s="93">
        <f>IF($A378="","",IF(TermCount=1,INDEX(TermLabels,1),IF(COUNT(TermEnds)=0,"",INDEX(TermLabels,MIN(TermCount,1+SUMPRODUCT(--(TermEnds&lt;&gt;""),--($A378&gt;TermEnds)))))))</f>
        <v/>
      </c>
      <c r="C378" s="93" t="n"/>
      <c r="D378" s="93" t="n"/>
      <c r="E378" s="93" t="n"/>
      <c r="F378" s="93" t="n"/>
      <c r="G378" s="93" t="n"/>
      <c r="H378" s="94" t="n"/>
    </row>
    <row r="379" ht="15" customHeight="1">
      <c r="A379" s="118" t="n"/>
      <c r="B379" s="93">
        <f>IF($A379="","",IF(TermCount=1,INDEX(TermLabels,1),IF(COUNT(TermEnds)=0,"",INDEX(TermLabels,MIN(TermCount,1+SUMPRODUCT(--(TermEnds&lt;&gt;""),--($A379&gt;TermEnds)))))))</f>
        <v/>
      </c>
      <c r="C379" s="93" t="n"/>
      <c r="D379" s="93" t="n"/>
      <c r="E379" s="93" t="n"/>
      <c r="F379" s="93" t="n"/>
      <c r="G379" s="93" t="n"/>
      <c r="H379" s="94" t="n"/>
    </row>
    <row r="380" ht="15" customHeight="1">
      <c r="A380" s="118" t="n"/>
      <c r="B380" s="93">
        <f>IF($A380="","",IF(TermCount=1,INDEX(TermLabels,1),IF(COUNT(TermEnds)=0,"",INDEX(TermLabels,MIN(TermCount,1+SUMPRODUCT(--(TermEnds&lt;&gt;""),--($A380&gt;TermEnds)))))))</f>
        <v/>
      </c>
      <c r="C380" s="93" t="n"/>
      <c r="D380" s="93" t="n"/>
      <c r="E380" s="93" t="n"/>
      <c r="F380" s="93" t="n"/>
      <c r="G380" s="93" t="n"/>
      <c r="H380" s="94" t="n"/>
    </row>
    <row r="381" ht="15" customHeight="1">
      <c r="A381" s="118" t="n"/>
      <c r="B381" s="93">
        <f>IF($A381="","",IF(TermCount=1,INDEX(TermLabels,1),IF(COUNT(TermEnds)=0,"",INDEX(TermLabels,MIN(TermCount,1+SUMPRODUCT(--(TermEnds&lt;&gt;""),--($A381&gt;TermEnds)))))))</f>
        <v/>
      </c>
      <c r="C381" s="93" t="n"/>
      <c r="D381" s="93" t="n"/>
      <c r="E381" s="93" t="n"/>
      <c r="F381" s="93" t="n"/>
      <c r="G381" s="93" t="n"/>
      <c r="H381" s="94" t="n"/>
    </row>
    <row r="382" ht="15" customHeight="1">
      <c r="A382" s="118" t="n"/>
      <c r="B382" s="93">
        <f>IF($A382="","",IF(TermCount=1,INDEX(TermLabels,1),IF(COUNT(TermEnds)=0,"",INDEX(TermLabels,MIN(TermCount,1+SUMPRODUCT(--(TermEnds&lt;&gt;""),--($A382&gt;TermEnds)))))))</f>
        <v/>
      </c>
      <c r="C382" s="93" t="n"/>
      <c r="D382" s="93" t="n"/>
      <c r="E382" s="93" t="n"/>
      <c r="F382" s="93" t="n"/>
      <c r="G382" s="93" t="n"/>
      <c r="H382" s="94" t="n"/>
    </row>
    <row r="383" ht="15" customHeight="1">
      <c r="A383" s="118" t="n"/>
      <c r="B383" s="93">
        <f>IF($A383="","",IF(TermCount=1,INDEX(TermLabels,1),IF(COUNT(TermEnds)=0,"",INDEX(TermLabels,MIN(TermCount,1+SUMPRODUCT(--(TermEnds&lt;&gt;""),--($A383&gt;TermEnds)))))))</f>
        <v/>
      </c>
      <c r="C383" s="93" t="n"/>
      <c r="D383" s="93" t="n"/>
      <c r="E383" s="93" t="n"/>
      <c r="F383" s="93" t="n"/>
      <c r="G383" s="93" t="n"/>
      <c r="H383" s="94" t="n"/>
    </row>
    <row r="384" ht="15" customHeight="1">
      <c r="A384" s="118" t="n"/>
      <c r="B384" s="93">
        <f>IF($A384="","",IF(TermCount=1,INDEX(TermLabels,1),IF(COUNT(TermEnds)=0,"",INDEX(TermLabels,MIN(TermCount,1+SUMPRODUCT(--(TermEnds&lt;&gt;""),--($A384&gt;TermEnds)))))))</f>
        <v/>
      </c>
      <c r="C384" s="93" t="n"/>
      <c r="D384" s="93" t="n"/>
      <c r="E384" s="93" t="n"/>
      <c r="F384" s="93" t="n"/>
      <c r="G384" s="93" t="n"/>
      <c r="H384" s="94" t="n"/>
    </row>
    <row r="385" ht="15" customHeight="1">
      <c r="A385" s="118" t="n"/>
      <c r="B385" s="93">
        <f>IF($A385="","",IF(TermCount=1,INDEX(TermLabels,1),IF(COUNT(TermEnds)=0,"",INDEX(TermLabels,MIN(TermCount,1+SUMPRODUCT(--(TermEnds&lt;&gt;""),--($A385&gt;TermEnds)))))))</f>
        <v/>
      </c>
      <c r="C385" s="93" t="n"/>
      <c r="D385" s="93" t="n"/>
      <c r="E385" s="93" t="n"/>
      <c r="F385" s="93" t="n"/>
      <c r="G385" s="93" t="n"/>
      <c r="H385" s="94" t="n"/>
    </row>
    <row r="386" ht="15" customHeight="1">
      <c r="A386" s="118" t="n"/>
      <c r="B386" s="93">
        <f>IF($A386="","",IF(TermCount=1,INDEX(TermLabels,1),IF(COUNT(TermEnds)=0,"",INDEX(TermLabels,MIN(TermCount,1+SUMPRODUCT(--(TermEnds&lt;&gt;""),--($A386&gt;TermEnds)))))))</f>
        <v/>
      </c>
      <c r="C386" s="93" t="n"/>
      <c r="D386" s="93" t="n"/>
      <c r="E386" s="93" t="n"/>
      <c r="F386" s="93" t="n"/>
      <c r="G386" s="93" t="n"/>
      <c r="H386" s="94" t="n"/>
    </row>
    <row r="387" ht="15" customHeight="1">
      <c r="A387" s="118" t="n"/>
      <c r="B387" s="93">
        <f>IF($A387="","",IF(TermCount=1,INDEX(TermLabels,1),IF(COUNT(TermEnds)=0,"",INDEX(TermLabels,MIN(TermCount,1+SUMPRODUCT(--(TermEnds&lt;&gt;""),--($A387&gt;TermEnds)))))))</f>
        <v/>
      </c>
      <c r="C387" s="93" t="n"/>
      <c r="D387" s="93" t="n"/>
      <c r="E387" s="93" t="n"/>
      <c r="F387" s="93" t="n"/>
      <c r="G387" s="93" t="n"/>
      <c r="H387" s="94" t="n"/>
    </row>
    <row r="388" ht="15" customHeight="1">
      <c r="A388" s="118" t="n"/>
      <c r="B388" s="93">
        <f>IF($A388="","",IF(TermCount=1,INDEX(TermLabels,1),IF(COUNT(TermEnds)=0,"",INDEX(TermLabels,MIN(TermCount,1+SUMPRODUCT(--(TermEnds&lt;&gt;""),--($A388&gt;TermEnds)))))))</f>
        <v/>
      </c>
      <c r="C388" s="93" t="n"/>
      <c r="D388" s="93" t="n"/>
      <c r="E388" s="93" t="n"/>
      <c r="F388" s="93" t="n"/>
      <c r="G388" s="93" t="n"/>
      <c r="H388" s="94" t="n"/>
    </row>
    <row r="389" ht="15" customHeight="1">
      <c r="A389" s="118" t="n"/>
      <c r="B389" s="93">
        <f>IF($A389="","",IF(TermCount=1,INDEX(TermLabels,1),IF(COUNT(TermEnds)=0,"",INDEX(TermLabels,MIN(TermCount,1+SUMPRODUCT(--(TermEnds&lt;&gt;""),--($A389&gt;TermEnds)))))))</f>
        <v/>
      </c>
      <c r="C389" s="93" t="n"/>
      <c r="D389" s="93" t="n"/>
      <c r="E389" s="93" t="n"/>
      <c r="F389" s="93" t="n"/>
      <c r="G389" s="93" t="n"/>
      <c r="H389" s="94" t="n"/>
    </row>
    <row r="390" ht="15" customHeight="1">
      <c r="A390" s="118" t="n"/>
      <c r="B390" s="93">
        <f>IF($A390="","",IF(TermCount=1,INDEX(TermLabels,1),IF(COUNT(TermEnds)=0,"",INDEX(TermLabels,MIN(TermCount,1+SUMPRODUCT(--(TermEnds&lt;&gt;""),--($A390&gt;TermEnds)))))))</f>
        <v/>
      </c>
      <c r="C390" s="93" t="n"/>
      <c r="D390" s="93" t="n"/>
      <c r="E390" s="93" t="n"/>
      <c r="F390" s="93" t="n"/>
      <c r="G390" s="93" t="n"/>
      <c r="H390" s="94" t="n"/>
    </row>
    <row r="391" ht="15" customHeight="1">
      <c r="A391" s="118" t="n"/>
      <c r="B391" s="93">
        <f>IF($A391="","",IF(TermCount=1,INDEX(TermLabels,1),IF(COUNT(TermEnds)=0,"",INDEX(TermLabels,MIN(TermCount,1+SUMPRODUCT(--(TermEnds&lt;&gt;""),--($A391&gt;TermEnds)))))))</f>
        <v/>
      </c>
      <c r="C391" s="93" t="n"/>
      <c r="D391" s="93" t="n"/>
      <c r="E391" s="93" t="n"/>
      <c r="F391" s="93" t="n"/>
      <c r="G391" s="93" t="n"/>
      <c r="H391" s="94" t="n"/>
    </row>
    <row r="392" ht="15" customHeight="1">
      <c r="A392" s="118" t="n"/>
      <c r="B392" s="93">
        <f>IF($A392="","",IF(TermCount=1,INDEX(TermLabels,1),IF(COUNT(TermEnds)=0,"",INDEX(TermLabels,MIN(TermCount,1+SUMPRODUCT(--(TermEnds&lt;&gt;""),--($A392&gt;TermEnds)))))))</f>
        <v/>
      </c>
      <c r="C392" s="93" t="n"/>
      <c r="D392" s="93" t="n"/>
      <c r="E392" s="93" t="n"/>
      <c r="F392" s="93" t="n"/>
      <c r="G392" s="93" t="n"/>
      <c r="H392" s="94" t="n"/>
    </row>
    <row r="393" ht="15" customHeight="1">
      <c r="A393" s="118" t="n"/>
      <c r="B393" s="93">
        <f>IF($A393="","",IF(TermCount=1,INDEX(TermLabels,1),IF(COUNT(TermEnds)=0,"",INDEX(TermLabels,MIN(TermCount,1+SUMPRODUCT(--(TermEnds&lt;&gt;""),--($A393&gt;TermEnds)))))))</f>
        <v/>
      </c>
      <c r="C393" s="93" t="n"/>
      <c r="D393" s="93" t="n"/>
      <c r="E393" s="93" t="n"/>
      <c r="F393" s="93" t="n"/>
      <c r="G393" s="93" t="n"/>
      <c r="H393" s="94" t="n"/>
    </row>
    <row r="394" ht="15" customHeight="1">
      <c r="A394" s="118" t="n"/>
      <c r="B394" s="93">
        <f>IF($A394="","",IF(TermCount=1,INDEX(TermLabels,1),IF(COUNT(TermEnds)=0,"",INDEX(TermLabels,MIN(TermCount,1+SUMPRODUCT(--(TermEnds&lt;&gt;""),--($A394&gt;TermEnds)))))))</f>
        <v/>
      </c>
      <c r="C394" s="93" t="n"/>
      <c r="D394" s="93" t="n"/>
      <c r="E394" s="93" t="n"/>
      <c r="F394" s="93" t="n"/>
      <c r="G394" s="93" t="n"/>
      <c r="H394" s="94" t="n"/>
    </row>
    <row r="395" ht="15" customHeight="1">
      <c r="A395" s="118" t="n"/>
      <c r="B395" s="93">
        <f>IF($A395="","",IF(TermCount=1,INDEX(TermLabels,1),IF(COUNT(TermEnds)=0,"",INDEX(TermLabels,MIN(TermCount,1+SUMPRODUCT(--(TermEnds&lt;&gt;""),--($A395&gt;TermEnds)))))))</f>
        <v/>
      </c>
      <c r="C395" s="93" t="n"/>
      <c r="D395" s="93" t="n"/>
      <c r="E395" s="93" t="n"/>
      <c r="F395" s="93" t="n"/>
      <c r="G395" s="93" t="n"/>
      <c r="H395" s="94" t="n"/>
    </row>
    <row r="396" ht="15" customHeight="1">
      <c r="A396" s="118" t="n"/>
      <c r="B396" s="93">
        <f>IF($A396="","",IF(TermCount=1,INDEX(TermLabels,1),IF(COUNT(TermEnds)=0,"",INDEX(TermLabels,MIN(TermCount,1+SUMPRODUCT(--(TermEnds&lt;&gt;""),--($A396&gt;TermEnds)))))))</f>
        <v/>
      </c>
      <c r="C396" s="93" t="n"/>
      <c r="D396" s="93" t="n"/>
      <c r="E396" s="93" t="n"/>
      <c r="F396" s="93" t="n"/>
      <c r="G396" s="93" t="n"/>
      <c r="H396" s="94" t="n"/>
    </row>
    <row r="397" ht="15" customHeight="1">
      <c r="A397" s="118" t="n"/>
      <c r="B397" s="93">
        <f>IF($A397="","",IF(TermCount=1,INDEX(TermLabels,1),IF(COUNT(TermEnds)=0,"",INDEX(TermLabels,MIN(TermCount,1+SUMPRODUCT(--(TermEnds&lt;&gt;""),--($A397&gt;TermEnds)))))))</f>
        <v/>
      </c>
      <c r="C397" s="93" t="n"/>
      <c r="D397" s="93" t="n"/>
      <c r="E397" s="93" t="n"/>
      <c r="F397" s="93" t="n"/>
      <c r="G397" s="93" t="n"/>
      <c r="H397" s="94" t="n"/>
    </row>
    <row r="398" ht="15" customHeight="1">
      <c r="A398" s="118" t="n"/>
      <c r="B398" s="93">
        <f>IF($A398="","",IF(TermCount=1,INDEX(TermLabels,1),IF(COUNT(TermEnds)=0,"",INDEX(TermLabels,MIN(TermCount,1+SUMPRODUCT(--(TermEnds&lt;&gt;""),--($A398&gt;TermEnds)))))))</f>
        <v/>
      </c>
      <c r="C398" s="93" t="n"/>
      <c r="D398" s="93" t="n"/>
      <c r="E398" s="93" t="n"/>
      <c r="F398" s="93" t="n"/>
      <c r="G398" s="93" t="n"/>
      <c r="H398" s="94" t="n"/>
    </row>
    <row r="399" ht="15" customHeight="1">
      <c r="A399" s="118" t="n"/>
      <c r="B399" s="93">
        <f>IF($A399="","",IF(TermCount=1,INDEX(TermLabels,1),IF(COUNT(TermEnds)=0,"",INDEX(TermLabels,MIN(TermCount,1+SUMPRODUCT(--(TermEnds&lt;&gt;""),--($A399&gt;TermEnds)))))))</f>
        <v/>
      </c>
      <c r="C399" s="93" t="n"/>
      <c r="D399" s="93" t="n"/>
      <c r="E399" s="93" t="n"/>
      <c r="F399" s="93" t="n"/>
      <c r="G399" s="93" t="n"/>
      <c r="H399" s="94" t="n"/>
    </row>
    <row r="400" ht="15" customHeight="1">
      <c r="A400" s="118" t="n"/>
      <c r="B400" s="93">
        <f>IF($A400="","",IF(TermCount=1,INDEX(TermLabels,1),IF(COUNT(TermEnds)=0,"",INDEX(TermLabels,MIN(TermCount,1+SUMPRODUCT(--(TermEnds&lt;&gt;""),--($A400&gt;TermEnds)))))))</f>
        <v/>
      </c>
      <c r="C400" s="93" t="n"/>
      <c r="D400" s="93" t="n"/>
      <c r="E400" s="93" t="n"/>
      <c r="F400" s="93" t="n"/>
      <c r="G400" s="93" t="n"/>
      <c r="H400" s="94" t="n"/>
    </row>
    <row r="401" ht="15" customHeight="1">
      <c r="A401" s="118" t="n"/>
      <c r="B401" s="93">
        <f>IF($A401="","",IF(TermCount=1,INDEX(TermLabels,1),IF(COUNT(TermEnds)=0,"",INDEX(TermLabels,MIN(TermCount,1+SUMPRODUCT(--(TermEnds&lt;&gt;""),--($A401&gt;TermEnds)))))))</f>
        <v/>
      </c>
      <c r="C401" s="93" t="n"/>
      <c r="D401" s="93" t="n"/>
      <c r="E401" s="93" t="n"/>
      <c r="F401" s="93" t="n"/>
      <c r="G401" s="93" t="n"/>
      <c r="H401" s="94" t="n"/>
    </row>
    <row r="402" ht="15" customHeight="1">
      <c r="A402" s="118" t="n"/>
      <c r="B402" s="93">
        <f>IF($A402="","",IF(TermCount=1,INDEX(TermLabels,1),IF(COUNT(TermEnds)=0,"",INDEX(TermLabels,MIN(TermCount,1+SUMPRODUCT(--(TermEnds&lt;&gt;""),--($A402&gt;TermEnds)))))))</f>
        <v/>
      </c>
      <c r="C402" s="93" t="n"/>
      <c r="D402" s="93" t="n"/>
      <c r="E402" s="93" t="n"/>
      <c r="F402" s="93" t="n"/>
      <c r="G402" s="93" t="n"/>
      <c r="H402" s="94" t="n"/>
    </row>
    <row r="403" ht="15" customHeight="1">
      <c r="A403" s="118" t="n"/>
      <c r="B403" s="93">
        <f>IF($A403="","",IF(TermCount=1,INDEX(TermLabels,1),IF(COUNT(TermEnds)=0,"",INDEX(TermLabels,MIN(TermCount,1+SUMPRODUCT(--(TermEnds&lt;&gt;""),--($A403&gt;TermEnds)))))))</f>
        <v/>
      </c>
      <c r="C403" s="93" t="n"/>
      <c r="D403" s="93" t="n"/>
      <c r="E403" s="93" t="n"/>
      <c r="F403" s="93" t="n"/>
      <c r="G403" s="93" t="n"/>
      <c r="H403" s="94" t="n"/>
    </row>
    <row r="404" ht="15" customHeight="1">
      <c r="A404" s="118" t="n"/>
      <c r="B404" s="93">
        <f>IF($A404="","",IF(TermCount=1,INDEX(TermLabels,1),IF(COUNT(TermEnds)=0,"",INDEX(TermLabels,MIN(TermCount,1+SUMPRODUCT(--(TermEnds&lt;&gt;""),--($A404&gt;TermEnds)))))))</f>
        <v/>
      </c>
      <c r="C404" s="93" t="n"/>
      <c r="D404" s="93" t="n"/>
      <c r="E404" s="93" t="n"/>
      <c r="F404" s="93" t="n"/>
      <c r="G404" s="93" t="n"/>
      <c r="H404" s="94" t="n"/>
    </row>
    <row r="405" ht="15" customHeight="1">
      <c r="A405" s="118" t="n"/>
      <c r="B405" s="93">
        <f>IF($A405="","",IF(TermCount=1,INDEX(TermLabels,1),IF(COUNT(TermEnds)=0,"",INDEX(TermLabels,MIN(TermCount,1+SUMPRODUCT(--(TermEnds&lt;&gt;""),--($A405&gt;TermEnds)))))))</f>
        <v/>
      </c>
      <c r="C405" s="93" t="n"/>
      <c r="D405" s="93" t="n"/>
      <c r="E405" s="93" t="n"/>
      <c r="F405" s="93" t="n"/>
      <c r="G405" s="93" t="n"/>
      <c r="H405" s="94" t="n"/>
    </row>
    <row r="406" ht="15" customHeight="1">
      <c r="A406" s="118" t="n"/>
      <c r="B406" s="93">
        <f>IF($A406="","",IF(TermCount=1,INDEX(TermLabels,1),IF(COUNT(TermEnds)=0,"",INDEX(TermLabels,MIN(TermCount,1+SUMPRODUCT(--(TermEnds&lt;&gt;""),--($A406&gt;TermEnds)))))))</f>
        <v/>
      </c>
      <c r="C406" s="93" t="n"/>
      <c r="D406" s="93" t="n"/>
      <c r="E406" s="93" t="n"/>
      <c r="F406" s="93" t="n"/>
      <c r="G406" s="93" t="n"/>
      <c r="H406" s="94" t="n"/>
    </row>
    <row r="407" ht="15" customHeight="1">
      <c r="A407" s="118" t="n"/>
      <c r="B407" s="93">
        <f>IF($A407="","",IF(TermCount=1,INDEX(TermLabels,1),IF(COUNT(TermEnds)=0,"",INDEX(TermLabels,MIN(TermCount,1+SUMPRODUCT(--(TermEnds&lt;&gt;""),--($A407&gt;TermEnds)))))))</f>
        <v/>
      </c>
      <c r="C407" s="93" t="n"/>
      <c r="D407" s="93" t="n"/>
      <c r="E407" s="93" t="n"/>
      <c r="F407" s="93" t="n"/>
      <c r="G407" s="93" t="n"/>
      <c r="H407" s="94" t="n"/>
    </row>
    <row r="408" ht="15" customHeight="1">
      <c r="A408" s="118" t="n"/>
      <c r="B408" s="93">
        <f>IF($A408="","",IF(TermCount=1,INDEX(TermLabels,1),IF(COUNT(TermEnds)=0,"",INDEX(TermLabels,MIN(TermCount,1+SUMPRODUCT(--(TermEnds&lt;&gt;""),--($A408&gt;TermEnds)))))))</f>
        <v/>
      </c>
      <c r="C408" s="93" t="n"/>
      <c r="D408" s="93" t="n"/>
      <c r="E408" s="93" t="n"/>
      <c r="F408" s="93" t="n"/>
      <c r="G408" s="93" t="n"/>
      <c r="H408" s="94" t="n"/>
    </row>
    <row r="409" ht="15" customHeight="1">
      <c r="A409" s="118" t="n"/>
      <c r="B409" s="93">
        <f>IF($A409="","",IF(TermCount=1,INDEX(TermLabels,1),IF(COUNT(TermEnds)=0,"",INDEX(TermLabels,MIN(TermCount,1+SUMPRODUCT(--(TermEnds&lt;&gt;""),--($A409&gt;TermEnds)))))))</f>
        <v/>
      </c>
      <c r="C409" s="93" t="n"/>
      <c r="D409" s="93" t="n"/>
      <c r="E409" s="93" t="n"/>
      <c r="F409" s="93" t="n"/>
      <c r="G409" s="93" t="n"/>
      <c r="H409" s="94" t="n"/>
    </row>
    <row r="410" ht="15" customHeight="1">
      <c r="A410" s="118" t="n"/>
      <c r="B410" s="93">
        <f>IF($A410="","",IF(TermCount=1,INDEX(TermLabels,1),IF(COUNT(TermEnds)=0,"",INDEX(TermLabels,MIN(TermCount,1+SUMPRODUCT(--(TermEnds&lt;&gt;""),--($A410&gt;TermEnds)))))))</f>
        <v/>
      </c>
      <c r="C410" s="93" t="n"/>
      <c r="D410" s="93" t="n"/>
      <c r="E410" s="93" t="n"/>
      <c r="F410" s="93" t="n"/>
      <c r="G410" s="93" t="n"/>
      <c r="H410" s="94" t="n"/>
    </row>
    <row r="411" ht="15" customHeight="1">
      <c r="A411" s="118" t="n"/>
      <c r="B411" s="93">
        <f>IF($A411="","",IF(TermCount=1,INDEX(TermLabels,1),IF(COUNT(TermEnds)=0,"",INDEX(TermLabels,MIN(TermCount,1+SUMPRODUCT(--(TermEnds&lt;&gt;""),--($A411&gt;TermEnds)))))))</f>
        <v/>
      </c>
      <c r="C411" s="93" t="n"/>
      <c r="D411" s="93" t="n"/>
      <c r="E411" s="93" t="n"/>
      <c r="F411" s="93" t="n"/>
      <c r="G411" s="93" t="n"/>
      <c r="H411" s="94" t="n"/>
    </row>
    <row r="412" ht="15" customHeight="1">
      <c r="A412" s="118" t="n"/>
      <c r="B412" s="93">
        <f>IF($A412="","",IF(TermCount=1,INDEX(TermLabels,1),IF(COUNT(TermEnds)=0,"",INDEX(TermLabels,MIN(TermCount,1+SUMPRODUCT(--(TermEnds&lt;&gt;""),--($A412&gt;TermEnds)))))))</f>
        <v/>
      </c>
      <c r="C412" s="93" t="n"/>
      <c r="D412" s="93" t="n"/>
      <c r="E412" s="93" t="n"/>
      <c r="F412" s="93" t="n"/>
      <c r="G412" s="93" t="n"/>
      <c r="H412" s="94" t="n"/>
    </row>
    <row r="413" ht="15" customHeight="1">
      <c r="A413" s="118" t="n"/>
      <c r="B413" s="93">
        <f>IF($A413="","",IF(TermCount=1,INDEX(TermLabels,1),IF(COUNT(TermEnds)=0,"",INDEX(TermLabels,MIN(TermCount,1+SUMPRODUCT(--(TermEnds&lt;&gt;""),--($A413&gt;TermEnds)))))))</f>
        <v/>
      </c>
      <c r="C413" s="93" t="n"/>
      <c r="D413" s="93" t="n"/>
      <c r="E413" s="93" t="n"/>
      <c r="F413" s="93" t="n"/>
      <c r="G413" s="93" t="n"/>
      <c r="H413" s="94" t="n"/>
    </row>
    <row r="414" ht="15" customHeight="1">
      <c r="A414" s="118" t="n"/>
      <c r="B414" s="93">
        <f>IF($A414="","",IF(TermCount=1,INDEX(TermLabels,1),IF(COUNT(TermEnds)=0,"",INDEX(TermLabels,MIN(TermCount,1+SUMPRODUCT(--(TermEnds&lt;&gt;""),--($A414&gt;TermEnds)))))))</f>
        <v/>
      </c>
      <c r="C414" s="93" t="n"/>
      <c r="D414" s="93" t="n"/>
      <c r="E414" s="93" t="n"/>
      <c r="F414" s="93" t="n"/>
      <c r="G414" s="93" t="n"/>
      <c r="H414" s="94" t="n"/>
    </row>
    <row r="415" ht="15" customHeight="1">
      <c r="A415" s="118" t="n"/>
      <c r="B415" s="93">
        <f>IF($A415="","",IF(TermCount=1,INDEX(TermLabels,1),IF(COUNT(TermEnds)=0,"",INDEX(TermLabels,MIN(TermCount,1+SUMPRODUCT(--(TermEnds&lt;&gt;""),--($A415&gt;TermEnds)))))))</f>
        <v/>
      </c>
      <c r="C415" s="93" t="n"/>
      <c r="D415" s="93" t="n"/>
      <c r="E415" s="93" t="n"/>
      <c r="F415" s="93" t="n"/>
      <c r="G415" s="93" t="n"/>
      <c r="H415" s="94" t="n"/>
    </row>
    <row r="416" ht="15" customHeight="1">
      <c r="A416" s="118" t="n"/>
      <c r="B416" s="93">
        <f>IF($A416="","",IF(TermCount=1,INDEX(TermLabels,1),IF(COUNT(TermEnds)=0,"",INDEX(TermLabels,MIN(TermCount,1+SUMPRODUCT(--(TermEnds&lt;&gt;""),--($A416&gt;TermEnds)))))))</f>
        <v/>
      </c>
      <c r="C416" s="93" t="n"/>
      <c r="D416" s="93" t="n"/>
      <c r="E416" s="93" t="n"/>
      <c r="F416" s="93" t="n"/>
      <c r="G416" s="93" t="n"/>
      <c r="H416" s="94" t="n"/>
    </row>
    <row r="417" ht="15" customHeight="1">
      <c r="A417" s="118" t="n"/>
      <c r="B417" s="93">
        <f>IF($A417="","",IF(TermCount=1,INDEX(TermLabels,1),IF(COUNT(TermEnds)=0,"",INDEX(TermLabels,MIN(TermCount,1+SUMPRODUCT(--(TermEnds&lt;&gt;""),--($A417&gt;TermEnds)))))))</f>
        <v/>
      </c>
      <c r="C417" s="93" t="n"/>
      <c r="D417" s="93" t="n"/>
      <c r="E417" s="93" t="n"/>
      <c r="F417" s="93" t="n"/>
      <c r="G417" s="93" t="n"/>
      <c r="H417" s="94" t="n"/>
    </row>
    <row r="418" ht="15" customHeight="1">
      <c r="A418" s="118" t="n"/>
      <c r="B418" s="93">
        <f>IF($A418="","",IF(TermCount=1,INDEX(TermLabels,1),IF(COUNT(TermEnds)=0,"",INDEX(TermLabels,MIN(TermCount,1+SUMPRODUCT(--(TermEnds&lt;&gt;""),--($A418&gt;TermEnds)))))))</f>
        <v/>
      </c>
      <c r="C418" s="93" t="n"/>
      <c r="D418" s="93" t="n"/>
      <c r="E418" s="93" t="n"/>
      <c r="F418" s="93" t="n"/>
      <c r="G418" s="93" t="n"/>
      <c r="H418" s="94" t="n"/>
    </row>
    <row r="419" ht="15" customHeight="1">
      <c r="A419" s="118" t="n"/>
      <c r="B419" s="93">
        <f>IF($A419="","",IF(TermCount=1,INDEX(TermLabels,1),IF(COUNT(TermEnds)=0,"",INDEX(TermLabels,MIN(TermCount,1+SUMPRODUCT(--(TermEnds&lt;&gt;""),--($A419&gt;TermEnds)))))))</f>
        <v/>
      </c>
      <c r="C419" s="93" t="n"/>
      <c r="D419" s="93" t="n"/>
      <c r="E419" s="93" t="n"/>
      <c r="F419" s="93" t="n"/>
      <c r="G419" s="93" t="n"/>
      <c r="H419" s="94" t="n"/>
    </row>
    <row r="420" ht="15" customHeight="1">
      <c r="A420" s="118" t="n"/>
      <c r="B420" s="93">
        <f>IF($A420="","",IF(TermCount=1,INDEX(TermLabels,1),IF(COUNT(TermEnds)=0,"",INDEX(TermLabels,MIN(TermCount,1+SUMPRODUCT(--(TermEnds&lt;&gt;""),--($A420&gt;TermEnds)))))))</f>
        <v/>
      </c>
      <c r="C420" s="93" t="n"/>
      <c r="D420" s="93" t="n"/>
      <c r="E420" s="93" t="n"/>
      <c r="F420" s="93" t="n"/>
      <c r="G420" s="93" t="n"/>
      <c r="H420" s="94" t="n"/>
    </row>
    <row r="421" ht="15" customHeight="1">
      <c r="A421" s="118" t="n"/>
      <c r="B421" s="93">
        <f>IF($A421="","",IF(TermCount=1,INDEX(TermLabels,1),IF(COUNT(TermEnds)=0,"",INDEX(TermLabels,MIN(TermCount,1+SUMPRODUCT(--(TermEnds&lt;&gt;""),--($A421&gt;TermEnds)))))))</f>
        <v/>
      </c>
      <c r="C421" s="93" t="n"/>
      <c r="D421" s="93" t="n"/>
      <c r="E421" s="93" t="n"/>
      <c r="F421" s="93" t="n"/>
      <c r="G421" s="93" t="n"/>
      <c r="H421" s="94" t="n"/>
    </row>
    <row r="422" ht="15" customHeight="1">
      <c r="A422" s="118" t="n"/>
      <c r="B422" s="93">
        <f>IF($A422="","",IF(TermCount=1,INDEX(TermLabels,1),IF(COUNT(TermEnds)=0,"",INDEX(TermLabels,MIN(TermCount,1+SUMPRODUCT(--(TermEnds&lt;&gt;""),--($A422&gt;TermEnds)))))))</f>
        <v/>
      </c>
      <c r="C422" s="93" t="n"/>
      <c r="D422" s="93" t="n"/>
      <c r="E422" s="93" t="n"/>
      <c r="F422" s="93" t="n"/>
      <c r="G422" s="93" t="n"/>
      <c r="H422" s="94" t="n"/>
    </row>
    <row r="423" ht="15" customHeight="1">
      <c r="A423" s="118" t="n"/>
      <c r="B423" s="93">
        <f>IF($A423="","",IF(TermCount=1,INDEX(TermLabels,1),IF(COUNT(TermEnds)=0,"",INDEX(TermLabels,MIN(TermCount,1+SUMPRODUCT(--(TermEnds&lt;&gt;""),--($A423&gt;TermEnds)))))))</f>
        <v/>
      </c>
      <c r="C423" s="93" t="n"/>
      <c r="D423" s="93" t="n"/>
      <c r="E423" s="93" t="n"/>
      <c r="F423" s="93" t="n"/>
      <c r="G423" s="93" t="n"/>
      <c r="H423" s="94" t="n"/>
    </row>
    <row r="424" ht="15" customHeight="1">
      <c r="A424" s="118" t="n"/>
      <c r="B424" s="93">
        <f>IF($A424="","",IF(TermCount=1,INDEX(TermLabels,1),IF(COUNT(TermEnds)=0,"",INDEX(TermLabels,MIN(TermCount,1+SUMPRODUCT(--(TermEnds&lt;&gt;""),--($A424&gt;TermEnds)))))))</f>
        <v/>
      </c>
      <c r="C424" s="93" t="n"/>
      <c r="D424" s="93" t="n"/>
      <c r="E424" s="93" t="n"/>
      <c r="F424" s="93" t="n"/>
      <c r="G424" s="93" t="n"/>
      <c r="H424" s="94" t="n"/>
    </row>
    <row r="425" ht="15" customHeight="1">
      <c r="A425" s="118" t="n"/>
      <c r="B425" s="93">
        <f>IF($A425="","",IF(TermCount=1,INDEX(TermLabels,1),IF(COUNT(TermEnds)=0,"",INDEX(TermLabels,MIN(TermCount,1+SUMPRODUCT(--(TermEnds&lt;&gt;""),--($A425&gt;TermEnds)))))))</f>
        <v/>
      </c>
      <c r="C425" s="93" t="n"/>
      <c r="D425" s="93" t="n"/>
      <c r="E425" s="93" t="n"/>
      <c r="F425" s="93" t="n"/>
      <c r="G425" s="93" t="n"/>
      <c r="H425" s="94" t="n"/>
    </row>
    <row r="426" ht="15" customHeight="1">
      <c r="A426" s="118" t="n"/>
      <c r="B426" s="93">
        <f>IF($A426="","",IF(TermCount=1,INDEX(TermLabels,1),IF(COUNT(TermEnds)=0,"",INDEX(TermLabels,MIN(TermCount,1+SUMPRODUCT(--(TermEnds&lt;&gt;""),--($A426&gt;TermEnds)))))))</f>
        <v/>
      </c>
      <c r="C426" s="93" t="n"/>
      <c r="D426" s="93" t="n"/>
      <c r="E426" s="93" t="n"/>
      <c r="F426" s="93" t="n"/>
      <c r="G426" s="93" t="n"/>
      <c r="H426" s="94" t="n"/>
    </row>
    <row r="427" ht="15" customHeight="1">
      <c r="A427" s="118" t="n"/>
      <c r="B427" s="93">
        <f>IF($A427="","",IF(TermCount=1,INDEX(TermLabels,1),IF(COUNT(TermEnds)=0,"",INDEX(TermLabels,MIN(TermCount,1+SUMPRODUCT(--(TermEnds&lt;&gt;""),--($A427&gt;TermEnds)))))))</f>
        <v/>
      </c>
      <c r="C427" s="93" t="n"/>
      <c r="D427" s="93" t="n"/>
      <c r="E427" s="93" t="n"/>
      <c r="F427" s="93" t="n"/>
      <c r="G427" s="93" t="n"/>
      <c r="H427" s="94" t="n"/>
    </row>
    <row r="428" ht="15" customHeight="1">
      <c r="A428" s="118" t="n"/>
      <c r="B428" s="93">
        <f>IF($A428="","",IF(TermCount=1,INDEX(TermLabels,1),IF(COUNT(TermEnds)=0,"",INDEX(TermLabels,MIN(TermCount,1+SUMPRODUCT(--(TermEnds&lt;&gt;""),--($A428&gt;TermEnds)))))))</f>
        <v/>
      </c>
      <c r="C428" s="93" t="n"/>
      <c r="D428" s="93" t="n"/>
      <c r="E428" s="93" t="n"/>
      <c r="F428" s="93" t="n"/>
      <c r="G428" s="93" t="n"/>
      <c r="H428" s="94" t="n"/>
    </row>
    <row r="429" ht="15" customHeight="1">
      <c r="A429" s="118" t="n"/>
      <c r="B429" s="93">
        <f>IF($A429="","",IF(TermCount=1,INDEX(TermLabels,1),IF(COUNT(TermEnds)=0,"",INDEX(TermLabels,MIN(TermCount,1+SUMPRODUCT(--(TermEnds&lt;&gt;""),--($A429&gt;TermEnds)))))))</f>
        <v/>
      </c>
      <c r="C429" s="93" t="n"/>
      <c r="D429" s="93" t="n"/>
      <c r="E429" s="93" t="n"/>
      <c r="F429" s="93" t="n"/>
      <c r="G429" s="93" t="n"/>
      <c r="H429" s="94" t="n"/>
    </row>
    <row r="430" ht="15" customHeight="1">
      <c r="A430" s="118" t="n"/>
      <c r="B430" s="93">
        <f>IF($A430="","",IF(TermCount=1,INDEX(TermLabels,1),IF(COUNT(TermEnds)=0,"",INDEX(TermLabels,MIN(TermCount,1+SUMPRODUCT(--(TermEnds&lt;&gt;""),--($A430&gt;TermEnds)))))))</f>
        <v/>
      </c>
      <c r="C430" s="93" t="n"/>
      <c r="D430" s="93" t="n"/>
      <c r="E430" s="93" t="n"/>
      <c r="F430" s="93" t="n"/>
      <c r="G430" s="93" t="n"/>
      <c r="H430" s="94" t="n"/>
    </row>
    <row r="431" ht="15" customHeight="1">
      <c r="A431" s="118" t="n"/>
      <c r="B431" s="93">
        <f>IF($A431="","",IF(TermCount=1,INDEX(TermLabels,1),IF(COUNT(TermEnds)=0,"",INDEX(TermLabels,MIN(TermCount,1+SUMPRODUCT(--(TermEnds&lt;&gt;""),--($A431&gt;TermEnds)))))))</f>
        <v/>
      </c>
      <c r="C431" s="93" t="n"/>
      <c r="D431" s="93" t="n"/>
      <c r="E431" s="93" t="n"/>
      <c r="F431" s="93" t="n"/>
      <c r="G431" s="93" t="n"/>
      <c r="H431" s="94" t="n"/>
    </row>
    <row r="432" ht="15" customHeight="1">
      <c r="A432" s="118" t="n"/>
      <c r="B432" s="93">
        <f>IF($A432="","",IF(TermCount=1,INDEX(TermLabels,1),IF(COUNT(TermEnds)=0,"",INDEX(TermLabels,MIN(TermCount,1+SUMPRODUCT(--(TermEnds&lt;&gt;""),--($A432&gt;TermEnds)))))))</f>
        <v/>
      </c>
      <c r="C432" s="93" t="n"/>
      <c r="D432" s="93" t="n"/>
      <c r="E432" s="93" t="n"/>
      <c r="F432" s="93" t="n"/>
      <c r="G432" s="93" t="n"/>
      <c r="H432" s="94" t="n"/>
    </row>
    <row r="433" ht="15" customHeight="1">
      <c r="A433" s="118" t="n"/>
      <c r="B433" s="93">
        <f>IF($A433="","",IF(TermCount=1,INDEX(TermLabels,1),IF(COUNT(TermEnds)=0,"",INDEX(TermLabels,MIN(TermCount,1+SUMPRODUCT(--(TermEnds&lt;&gt;""),--($A433&gt;TermEnds)))))))</f>
        <v/>
      </c>
      <c r="C433" s="93" t="n"/>
      <c r="D433" s="93" t="n"/>
      <c r="E433" s="93" t="n"/>
      <c r="F433" s="93" t="n"/>
      <c r="G433" s="93" t="n"/>
      <c r="H433" s="94" t="n"/>
    </row>
    <row r="434" ht="15" customHeight="1">
      <c r="A434" s="118" t="n"/>
      <c r="B434" s="93">
        <f>IF($A434="","",IF(TermCount=1,INDEX(TermLabels,1),IF(COUNT(TermEnds)=0,"",INDEX(TermLabels,MIN(TermCount,1+SUMPRODUCT(--(TermEnds&lt;&gt;""),--($A434&gt;TermEnds)))))))</f>
        <v/>
      </c>
      <c r="C434" s="93" t="n"/>
      <c r="D434" s="93" t="n"/>
      <c r="E434" s="93" t="n"/>
      <c r="F434" s="93" t="n"/>
      <c r="G434" s="93" t="n"/>
      <c r="H434" s="94" t="n"/>
    </row>
    <row r="435" ht="15" customHeight="1">
      <c r="A435" s="118" t="n"/>
      <c r="B435" s="93">
        <f>IF($A435="","",IF(TermCount=1,INDEX(TermLabels,1),IF(COUNT(TermEnds)=0,"",INDEX(TermLabels,MIN(TermCount,1+SUMPRODUCT(--(TermEnds&lt;&gt;""),--($A435&gt;TermEnds)))))))</f>
        <v/>
      </c>
      <c r="C435" s="93" t="n"/>
      <c r="D435" s="93" t="n"/>
      <c r="E435" s="93" t="n"/>
      <c r="F435" s="93" t="n"/>
      <c r="G435" s="93" t="n"/>
      <c r="H435" s="94" t="n"/>
    </row>
    <row r="436" ht="15" customHeight="1">
      <c r="A436" s="118" t="n"/>
      <c r="B436" s="93">
        <f>IF($A436="","",IF(TermCount=1,INDEX(TermLabels,1),IF(COUNT(TermEnds)=0,"",INDEX(TermLabels,MIN(TermCount,1+SUMPRODUCT(--(TermEnds&lt;&gt;""),--($A436&gt;TermEnds)))))))</f>
        <v/>
      </c>
      <c r="C436" s="93" t="n"/>
      <c r="D436" s="93" t="n"/>
      <c r="E436" s="93" t="n"/>
      <c r="F436" s="93" t="n"/>
      <c r="G436" s="93" t="n"/>
      <c r="H436" s="94" t="n"/>
    </row>
    <row r="437" ht="15" customHeight="1">
      <c r="A437" s="118" t="n"/>
      <c r="B437" s="93">
        <f>IF($A437="","",IF(TermCount=1,INDEX(TermLabels,1),IF(COUNT(TermEnds)=0,"",INDEX(TermLabels,MIN(TermCount,1+SUMPRODUCT(--(TermEnds&lt;&gt;""),--($A437&gt;TermEnds)))))))</f>
        <v/>
      </c>
      <c r="C437" s="93" t="n"/>
      <c r="D437" s="93" t="n"/>
      <c r="E437" s="93" t="n"/>
      <c r="F437" s="93" t="n"/>
      <c r="G437" s="93" t="n"/>
      <c r="H437" s="94" t="n"/>
    </row>
    <row r="438" ht="15" customHeight="1">
      <c r="A438" s="118" t="n"/>
      <c r="B438" s="93">
        <f>IF($A438="","",IF(TermCount=1,INDEX(TermLabels,1),IF(COUNT(TermEnds)=0,"",INDEX(TermLabels,MIN(TermCount,1+SUMPRODUCT(--(TermEnds&lt;&gt;""),--($A438&gt;TermEnds)))))))</f>
        <v/>
      </c>
      <c r="C438" s="93" t="n"/>
      <c r="D438" s="93" t="n"/>
      <c r="E438" s="93" t="n"/>
      <c r="F438" s="93" t="n"/>
      <c r="G438" s="93" t="n"/>
      <c r="H438" s="94" t="n"/>
    </row>
    <row r="439" ht="15" customHeight="1">
      <c r="A439" s="118" t="n"/>
      <c r="B439" s="93">
        <f>IF($A439="","",IF(TermCount=1,INDEX(TermLabels,1),IF(COUNT(TermEnds)=0,"",INDEX(TermLabels,MIN(TermCount,1+SUMPRODUCT(--(TermEnds&lt;&gt;""),--($A439&gt;TermEnds)))))))</f>
        <v/>
      </c>
      <c r="C439" s="93" t="n"/>
      <c r="D439" s="93" t="n"/>
      <c r="E439" s="93" t="n"/>
      <c r="F439" s="93" t="n"/>
      <c r="G439" s="93" t="n"/>
      <c r="H439" s="94" t="n"/>
    </row>
    <row r="440" ht="15" customHeight="1">
      <c r="A440" s="118" t="n"/>
      <c r="B440" s="93">
        <f>IF($A440="","",IF(TermCount=1,INDEX(TermLabels,1),IF(COUNT(TermEnds)=0,"",INDEX(TermLabels,MIN(TermCount,1+SUMPRODUCT(--(TermEnds&lt;&gt;""),--($A440&gt;TermEnds)))))))</f>
        <v/>
      </c>
      <c r="C440" s="93" t="n"/>
      <c r="D440" s="93" t="n"/>
      <c r="E440" s="93" t="n"/>
      <c r="F440" s="93" t="n"/>
      <c r="G440" s="93" t="n"/>
      <c r="H440" s="94" t="n"/>
    </row>
    <row r="441" ht="15" customHeight="1">
      <c r="A441" s="118" t="n"/>
      <c r="B441" s="93">
        <f>IF($A441="","",IF(TermCount=1,INDEX(TermLabels,1),IF(COUNT(TermEnds)=0,"",INDEX(TermLabels,MIN(TermCount,1+SUMPRODUCT(--(TermEnds&lt;&gt;""),--($A441&gt;TermEnds)))))))</f>
        <v/>
      </c>
      <c r="C441" s="93" t="n"/>
      <c r="D441" s="93" t="n"/>
      <c r="E441" s="93" t="n"/>
      <c r="F441" s="93" t="n"/>
      <c r="G441" s="93" t="n"/>
      <c r="H441" s="94" t="n"/>
    </row>
    <row r="442" ht="15" customHeight="1">
      <c r="A442" s="118" t="n"/>
      <c r="B442" s="93">
        <f>IF($A442="","",IF(TermCount=1,INDEX(TermLabels,1),IF(COUNT(TermEnds)=0,"",INDEX(TermLabels,MIN(TermCount,1+SUMPRODUCT(--(TermEnds&lt;&gt;""),--($A442&gt;TermEnds)))))))</f>
        <v/>
      </c>
      <c r="C442" s="93" t="n"/>
      <c r="D442" s="93" t="n"/>
      <c r="E442" s="93" t="n"/>
      <c r="F442" s="93" t="n"/>
      <c r="G442" s="93" t="n"/>
      <c r="H442" s="94" t="n"/>
    </row>
    <row r="443" ht="15" customHeight="1">
      <c r="A443" s="118" t="n"/>
      <c r="B443" s="93">
        <f>IF($A443="","",IF(TermCount=1,INDEX(TermLabels,1),IF(COUNT(TermEnds)=0,"",INDEX(TermLabels,MIN(TermCount,1+SUMPRODUCT(--(TermEnds&lt;&gt;""),--($A443&gt;TermEnds)))))))</f>
        <v/>
      </c>
      <c r="C443" s="93" t="n"/>
      <c r="D443" s="93" t="n"/>
      <c r="E443" s="93" t="n"/>
      <c r="F443" s="93" t="n"/>
      <c r="G443" s="93" t="n"/>
      <c r="H443" s="94" t="n"/>
    </row>
    <row r="444" ht="15" customHeight="1">
      <c r="A444" s="118" t="n"/>
      <c r="B444" s="93">
        <f>IF($A444="","",IF(TermCount=1,INDEX(TermLabels,1),IF(COUNT(TermEnds)=0,"",INDEX(TermLabels,MIN(TermCount,1+SUMPRODUCT(--(TermEnds&lt;&gt;""),--($A444&gt;TermEnds)))))))</f>
        <v/>
      </c>
      <c r="C444" s="93" t="n"/>
      <c r="D444" s="93" t="n"/>
      <c r="E444" s="93" t="n"/>
      <c r="F444" s="93" t="n"/>
      <c r="G444" s="93" t="n"/>
      <c r="H444" s="94" t="n"/>
    </row>
    <row r="445" ht="15" customHeight="1">
      <c r="A445" s="118" t="n"/>
      <c r="B445" s="93">
        <f>IF($A445="","",IF(TermCount=1,INDEX(TermLabels,1),IF(COUNT(TermEnds)=0,"",INDEX(TermLabels,MIN(TermCount,1+SUMPRODUCT(--(TermEnds&lt;&gt;""),--($A445&gt;TermEnds)))))))</f>
        <v/>
      </c>
      <c r="C445" s="93" t="n"/>
      <c r="D445" s="93" t="n"/>
      <c r="E445" s="93" t="n"/>
      <c r="F445" s="93" t="n"/>
      <c r="G445" s="93" t="n"/>
      <c r="H445" s="94" t="n"/>
    </row>
    <row r="446" ht="15" customHeight="1">
      <c r="A446" s="118" t="n"/>
      <c r="B446" s="93">
        <f>IF($A446="","",IF(TermCount=1,INDEX(TermLabels,1),IF(COUNT(TermEnds)=0,"",INDEX(TermLabels,MIN(TermCount,1+SUMPRODUCT(--(TermEnds&lt;&gt;""),--($A446&gt;TermEnds)))))))</f>
        <v/>
      </c>
      <c r="C446" s="93" t="n"/>
      <c r="D446" s="93" t="n"/>
      <c r="E446" s="93" t="n"/>
      <c r="F446" s="93" t="n"/>
      <c r="G446" s="93" t="n"/>
      <c r="H446" s="94" t="n"/>
    </row>
    <row r="447" ht="15" customHeight="1">
      <c r="A447" s="118" t="n"/>
      <c r="B447" s="93">
        <f>IF($A447="","",IF(TermCount=1,INDEX(TermLabels,1),IF(COUNT(TermEnds)=0,"",INDEX(TermLabels,MIN(TermCount,1+SUMPRODUCT(--(TermEnds&lt;&gt;""),--($A447&gt;TermEnds)))))))</f>
        <v/>
      </c>
      <c r="C447" s="93" t="n"/>
      <c r="D447" s="93" t="n"/>
      <c r="E447" s="93" t="n"/>
      <c r="F447" s="93" t="n"/>
      <c r="G447" s="93" t="n"/>
      <c r="H447" s="94" t="n"/>
    </row>
    <row r="448" ht="15" customHeight="1">
      <c r="A448" s="118" t="n"/>
      <c r="B448" s="93">
        <f>IF($A448="","",IF(TermCount=1,INDEX(TermLabels,1),IF(COUNT(TermEnds)=0,"",INDEX(TermLabels,MIN(TermCount,1+SUMPRODUCT(--(TermEnds&lt;&gt;""),--($A448&gt;TermEnds)))))))</f>
        <v/>
      </c>
      <c r="C448" s="93" t="n"/>
      <c r="D448" s="93" t="n"/>
      <c r="E448" s="93" t="n"/>
      <c r="F448" s="93" t="n"/>
      <c r="G448" s="93" t="n"/>
      <c r="H448" s="94" t="n"/>
    </row>
    <row r="449" ht="15" customHeight="1">
      <c r="A449" s="118" t="n"/>
      <c r="B449" s="93">
        <f>IF($A449="","",IF(TermCount=1,INDEX(TermLabels,1),IF(COUNT(TermEnds)=0,"",INDEX(TermLabels,MIN(TermCount,1+SUMPRODUCT(--(TermEnds&lt;&gt;""),--($A449&gt;TermEnds)))))))</f>
        <v/>
      </c>
      <c r="C449" s="93" t="n"/>
      <c r="D449" s="93" t="n"/>
      <c r="E449" s="93" t="n"/>
      <c r="F449" s="93" t="n"/>
      <c r="G449" s="93" t="n"/>
      <c r="H449" s="94" t="n"/>
    </row>
    <row r="450" ht="15" customHeight="1">
      <c r="A450" s="118" t="n"/>
      <c r="B450" s="93">
        <f>IF($A450="","",IF(TermCount=1,INDEX(TermLabels,1),IF(COUNT(TermEnds)=0,"",INDEX(TermLabels,MIN(TermCount,1+SUMPRODUCT(--(TermEnds&lt;&gt;""),--($A450&gt;TermEnds)))))))</f>
        <v/>
      </c>
      <c r="C450" s="93" t="n"/>
      <c r="D450" s="93" t="n"/>
      <c r="E450" s="93" t="n"/>
      <c r="F450" s="93" t="n"/>
      <c r="G450" s="93" t="n"/>
      <c r="H450" s="94" t="n"/>
    </row>
    <row r="451" ht="15" customHeight="1">
      <c r="A451" s="118" t="n"/>
      <c r="B451" s="93">
        <f>IF($A451="","",IF(TermCount=1,INDEX(TermLabels,1),IF(COUNT(TermEnds)=0,"",INDEX(TermLabels,MIN(TermCount,1+SUMPRODUCT(--(TermEnds&lt;&gt;""),--($A451&gt;TermEnds)))))))</f>
        <v/>
      </c>
      <c r="C451" s="93" t="n"/>
      <c r="D451" s="93" t="n"/>
      <c r="E451" s="93" t="n"/>
      <c r="F451" s="93" t="n"/>
      <c r="G451" s="93" t="n"/>
      <c r="H451" s="94" t="n"/>
    </row>
    <row r="452" ht="15" customHeight="1">
      <c r="A452" s="118" t="n"/>
      <c r="B452" s="93">
        <f>IF($A452="","",IF(TermCount=1,INDEX(TermLabels,1),IF(COUNT(TermEnds)=0,"",INDEX(TermLabels,MIN(TermCount,1+SUMPRODUCT(--(TermEnds&lt;&gt;""),--($A452&gt;TermEnds)))))))</f>
        <v/>
      </c>
      <c r="C452" s="93" t="n"/>
      <c r="D452" s="93" t="n"/>
      <c r="E452" s="93" t="n"/>
      <c r="F452" s="93" t="n"/>
      <c r="G452" s="93" t="n"/>
      <c r="H452" s="94" t="n"/>
    </row>
    <row r="453" ht="15" customHeight="1">
      <c r="A453" s="118" t="n"/>
      <c r="B453" s="93">
        <f>IF($A453="","",IF(TermCount=1,INDEX(TermLabels,1),IF(COUNT(TermEnds)=0,"",INDEX(TermLabels,MIN(TermCount,1+SUMPRODUCT(--(TermEnds&lt;&gt;""),--($A453&gt;TermEnds)))))))</f>
        <v/>
      </c>
      <c r="C453" s="93" t="n"/>
      <c r="D453" s="93" t="n"/>
      <c r="E453" s="93" t="n"/>
      <c r="F453" s="93" t="n"/>
      <c r="G453" s="93" t="n"/>
      <c r="H453" s="94" t="n"/>
    </row>
    <row r="454" ht="15" customHeight="1">
      <c r="A454" s="118" t="n"/>
      <c r="B454" s="93">
        <f>IF($A454="","",IF(TermCount=1,INDEX(TermLabels,1),IF(COUNT(TermEnds)=0,"",INDEX(TermLabels,MIN(TermCount,1+SUMPRODUCT(--(TermEnds&lt;&gt;""),--($A454&gt;TermEnds)))))))</f>
        <v/>
      </c>
      <c r="C454" s="93" t="n"/>
      <c r="D454" s="93" t="n"/>
      <c r="E454" s="93" t="n"/>
      <c r="F454" s="93" t="n"/>
      <c r="G454" s="93" t="n"/>
      <c r="H454" s="94" t="n"/>
    </row>
    <row r="455" ht="15" customHeight="1">
      <c r="A455" s="118" t="n"/>
      <c r="B455" s="93">
        <f>IF($A455="","",IF(TermCount=1,INDEX(TermLabels,1),IF(COUNT(TermEnds)=0,"",INDEX(TermLabels,MIN(TermCount,1+SUMPRODUCT(--(TermEnds&lt;&gt;""),--($A455&gt;TermEnds)))))))</f>
        <v/>
      </c>
      <c r="C455" s="93" t="n"/>
      <c r="D455" s="93" t="n"/>
      <c r="E455" s="93" t="n"/>
      <c r="F455" s="93" t="n"/>
      <c r="G455" s="93" t="n"/>
      <c r="H455" s="94" t="n"/>
    </row>
    <row r="456" ht="15" customHeight="1">
      <c r="A456" s="118" t="n"/>
      <c r="B456" s="93">
        <f>IF($A456="","",IF(TermCount=1,INDEX(TermLabels,1),IF(COUNT(TermEnds)=0,"",INDEX(TermLabels,MIN(TermCount,1+SUMPRODUCT(--(TermEnds&lt;&gt;""),--($A456&gt;TermEnds)))))))</f>
        <v/>
      </c>
      <c r="C456" s="93" t="n"/>
      <c r="D456" s="93" t="n"/>
      <c r="E456" s="93" t="n"/>
      <c r="F456" s="93" t="n"/>
      <c r="G456" s="93" t="n"/>
      <c r="H456" s="94" t="n"/>
    </row>
    <row r="457" ht="15" customHeight="1">
      <c r="A457" s="118" t="n"/>
      <c r="B457" s="93">
        <f>IF($A457="","",IF(TermCount=1,INDEX(TermLabels,1),IF(COUNT(TermEnds)=0,"",INDEX(TermLabels,MIN(TermCount,1+SUMPRODUCT(--(TermEnds&lt;&gt;""),--($A457&gt;TermEnds)))))))</f>
        <v/>
      </c>
      <c r="C457" s="93" t="n"/>
      <c r="D457" s="93" t="n"/>
      <c r="E457" s="93" t="n"/>
      <c r="F457" s="93" t="n"/>
      <c r="G457" s="93" t="n"/>
      <c r="H457" s="94" t="n"/>
    </row>
    <row r="458" ht="15" customHeight="1">
      <c r="A458" s="118" t="n"/>
      <c r="B458" s="93">
        <f>IF($A458="","",IF(TermCount=1,INDEX(TermLabels,1),IF(COUNT(TermEnds)=0,"",INDEX(TermLabels,MIN(TermCount,1+SUMPRODUCT(--(TermEnds&lt;&gt;""),--($A458&gt;TermEnds)))))))</f>
        <v/>
      </c>
      <c r="C458" s="93" t="n"/>
      <c r="D458" s="93" t="n"/>
      <c r="E458" s="93" t="n"/>
      <c r="F458" s="93" t="n"/>
      <c r="G458" s="93" t="n"/>
      <c r="H458" s="94" t="n"/>
    </row>
    <row r="459" ht="15" customHeight="1">
      <c r="A459" s="118" t="n"/>
      <c r="B459" s="93">
        <f>IF($A459="","",IF(TermCount=1,INDEX(TermLabels,1),IF(COUNT(TermEnds)=0,"",INDEX(TermLabels,MIN(TermCount,1+SUMPRODUCT(--(TermEnds&lt;&gt;""),--($A459&gt;TermEnds)))))))</f>
        <v/>
      </c>
      <c r="C459" s="93" t="n"/>
      <c r="D459" s="93" t="n"/>
      <c r="E459" s="93" t="n"/>
      <c r="F459" s="93" t="n"/>
      <c r="G459" s="93" t="n"/>
      <c r="H459" s="94" t="n"/>
    </row>
    <row r="460" ht="15" customHeight="1">
      <c r="A460" s="118" t="n"/>
      <c r="B460" s="93">
        <f>IF($A460="","",IF(TermCount=1,INDEX(TermLabels,1),IF(COUNT(TermEnds)=0,"",INDEX(TermLabels,MIN(TermCount,1+SUMPRODUCT(--(TermEnds&lt;&gt;""),--($A460&gt;TermEnds)))))))</f>
        <v/>
      </c>
      <c r="C460" s="93" t="n"/>
      <c r="D460" s="93" t="n"/>
      <c r="E460" s="93" t="n"/>
      <c r="F460" s="93" t="n"/>
      <c r="G460" s="93" t="n"/>
      <c r="H460" s="94" t="n"/>
    </row>
    <row r="461" ht="15" customHeight="1">
      <c r="A461" s="118" t="n"/>
      <c r="B461" s="93">
        <f>IF($A461="","",IF(TermCount=1,INDEX(TermLabels,1),IF(COUNT(TermEnds)=0,"",INDEX(TermLabels,MIN(TermCount,1+SUMPRODUCT(--(TermEnds&lt;&gt;""),--($A461&gt;TermEnds)))))))</f>
        <v/>
      </c>
      <c r="C461" s="93" t="n"/>
      <c r="D461" s="93" t="n"/>
      <c r="E461" s="93" t="n"/>
      <c r="F461" s="93" t="n"/>
      <c r="G461" s="93" t="n"/>
      <c r="H461" s="94" t="n"/>
    </row>
    <row r="462" ht="15" customHeight="1">
      <c r="A462" s="118" t="n"/>
      <c r="B462" s="93">
        <f>IF($A462="","",IF(TermCount=1,INDEX(TermLabels,1),IF(COUNT(TermEnds)=0,"",INDEX(TermLabels,MIN(TermCount,1+SUMPRODUCT(--(TermEnds&lt;&gt;""),--($A462&gt;TermEnds)))))))</f>
        <v/>
      </c>
      <c r="C462" s="93" t="n"/>
      <c r="D462" s="93" t="n"/>
      <c r="E462" s="93" t="n"/>
      <c r="F462" s="93" t="n"/>
      <c r="G462" s="93" t="n"/>
      <c r="H462" s="94" t="n"/>
    </row>
    <row r="463" ht="15" customHeight="1">
      <c r="A463" s="118" t="n"/>
      <c r="B463" s="93">
        <f>IF($A463="","",IF(TermCount=1,INDEX(TermLabels,1),IF(COUNT(TermEnds)=0,"",INDEX(TermLabels,MIN(TermCount,1+SUMPRODUCT(--(TermEnds&lt;&gt;""),--($A463&gt;TermEnds)))))))</f>
        <v/>
      </c>
      <c r="C463" s="93" t="n"/>
      <c r="D463" s="93" t="n"/>
      <c r="E463" s="93" t="n"/>
      <c r="F463" s="93" t="n"/>
      <c r="G463" s="93" t="n"/>
      <c r="H463" s="94" t="n"/>
    </row>
    <row r="464" ht="15" customHeight="1">
      <c r="A464" s="118" t="n"/>
      <c r="B464" s="93">
        <f>IF($A464="","",IF(TermCount=1,INDEX(TermLabels,1),IF(COUNT(TermEnds)=0,"",INDEX(TermLabels,MIN(TermCount,1+SUMPRODUCT(--(TermEnds&lt;&gt;""),--($A464&gt;TermEnds)))))))</f>
        <v/>
      </c>
      <c r="C464" s="93" t="n"/>
      <c r="D464" s="93" t="n"/>
      <c r="E464" s="93" t="n"/>
      <c r="F464" s="93" t="n"/>
      <c r="G464" s="93" t="n"/>
      <c r="H464" s="94" t="n"/>
    </row>
    <row r="465" ht="15" customHeight="1">
      <c r="A465" s="118" t="n"/>
      <c r="B465" s="93">
        <f>IF($A465="","",IF(TermCount=1,INDEX(TermLabels,1),IF(COUNT(TermEnds)=0,"",INDEX(TermLabels,MIN(TermCount,1+SUMPRODUCT(--(TermEnds&lt;&gt;""),--($A465&gt;TermEnds)))))))</f>
        <v/>
      </c>
      <c r="C465" s="93" t="n"/>
      <c r="D465" s="93" t="n"/>
      <c r="E465" s="93" t="n"/>
      <c r="F465" s="93" t="n"/>
      <c r="G465" s="93" t="n"/>
      <c r="H465" s="94" t="n"/>
    </row>
    <row r="466" ht="15" customHeight="1">
      <c r="A466" s="118" t="n"/>
      <c r="B466" s="93">
        <f>IF($A466="","",IF(TermCount=1,INDEX(TermLabels,1),IF(COUNT(TermEnds)=0,"",INDEX(TermLabels,MIN(TermCount,1+SUMPRODUCT(--(TermEnds&lt;&gt;""),--($A466&gt;TermEnds)))))))</f>
        <v/>
      </c>
      <c r="C466" s="93" t="n"/>
      <c r="D466" s="93" t="n"/>
      <c r="E466" s="93" t="n"/>
      <c r="F466" s="93" t="n"/>
      <c r="G466" s="93" t="n"/>
      <c r="H466" s="94" t="n"/>
    </row>
    <row r="467" ht="15" customHeight="1">
      <c r="A467" s="118" t="n"/>
      <c r="B467" s="93">
        <f>IF($A467="","",IF(TermCount=1,INDEX(TermLabels,1),IF(COUNT(TermEnds)=0,"",INDEX(TermLabels,MIN(TermCount,1+SUMPRODUCT(--(TermEnds&lt;&gt;""),--($A467&gt;TermEnds)))))))</f>
        <v/>
      </c>
      <c r="C467" s="93" t="n"/>
      <c r="D467" s="93" t="n"/>
      <c r="E467" s="93" t="n"/>
      <c r="F467" s="93" t="n"/>
      <c r="G467" s="93" t="n"/>
      <c r="H467" s="94" t="n"/>
    </row>
    <row r="468" ht="15" customHeight="1">
      <c r="A468" s="118" t="n"/>
      <c r="B468" s="93">
        <f>IF($A468="","",IF(TermCount=1,INDEX(TermLabels,1),IF(COUNT(TermEnds)=0,"",INDEX(TermLabels,MIN(TermCount,1+SUMPRODUCT(--(TermEnds&lt;&gt;""),--($A468&gt;TermEnds)))))))</f>
        <v/>
      </c>
      <c r="C468" s="93" t="n"/>
      <c r="D468" s="93" t="n"/>
      <c r="E468" s="93" t="n"/>
      <c r="F468" s="93" t="n"/>
      <c r="G468" s="93" t="n"/>
      <c r="H468" s="94" t="n"/>
    </row>
    <row r="469" ht="15" customHeight="1">
      <c r="A469" s="118" t="n"/>
      <c r="B469" s="93">
        <f>IF($A469="","",IF(TermCount=1,INDEX(TermLabels,1),IF(COUNT(TermEnds)=0,"",INDEX(TermLabels,MIN(TermCount,1+SUMPRODUCT(--(TermEnds&lt;&gt;""),--($A469&gt;TermEnds)))))))</f>
        <v/>
      </c>
      <c r="C469" s="93" t="n"/>
      <c r="D469" s="93" t="n"/>
      <c r="E469" s="93" t="n"/>
      <c r="F469" s="93" t="n"/>
      <c r="G469" s="93" t="n"/>
      <c r="H469" s="94" t="n"/>
    </row>
    <row r="470" ht="15" customHeight="1">
      <c r="A470" s="118" t="n"/>
      <c r="B470" s="93">
        <f>IF($A470="","",IF(TermCount=1,INDEX(TermLabels,1),IF(COUNT(TermEnds)=0,"",INDEX(TermLabels,MIN(TermCount,1+SUMPRODUCT(--(TermEnds&lt;&gt;""),--($A470&gt;TermEnds)))))))</f>
        <v/>
      </c>
      <c r="C470" s="93" t="n"/>
      <c r="D470" s="93" t="n"/>
      <c r="E470" s="93" t="n"/>
      <c r="F470" s="93" t="n"/>
      <c r="G470" s="93" t="n"/>
      <c r="H470" s="94" t="n"/>
    </row>
    <row r="471" ht="15" customHeight="1">
      <c r="A471" s="118" t="n"/>
      <c r="B471" s="93">
        <f>IF($A471="","",IF(TermCount=1,INDEX(TermLabels,1),IF(COUNT(TermEnds)=0,"",INDEX(TermLabels,MIN(TermCount,1+SUMPRODUCT(--(TermEnds&lt;&gt;""),--($A471&gt;TermEnds)))))))</f>
        <v/>
      </c>
      <c r="C471" s="93" t="n"/>
      <c r="D471" s="93" t="n"/>
      <c r="E471" s="93" t="n"/>
      <c r="F471" s="93" t="n"/>
      <c r="G471" s="93" t="n"/>
      <c r="H471" s="94" t="n"/>
    </row>
    <row r="472" ht="15" customHeight="1">
      <c r="A472" s="118" t="n"/>
      <c r="B472" s="93">
        <f>IF($A472="","",IF(TermCount=1,INDEX(TermLabels,1),IF(COUNT(TermEnds)=0,"",INDEX(TermLabels,MIN(TermCount,1+SUMPRODUCT(--(TermEnds&lt;&gt;""),--($A472&gt;TermEnds)))))))</f>
        <v/>
      </c>
      <c r="C472" s="93" t="n"/>
      <c r="D472" s="93" t="n"/>
      <c r="E472" s="93" t="n"/>
      <c r="F472" s="93" t="n"/>
      <c r="G472" s="93" t="n"/>
      <c r="H472" s="94" t="n"/>
    </row>
    <row r="473" ht="15" customHeight="1">
      <c r="A473" s="118" t="n"/>
      <c r="B473" s="93">
        <f>IF($A473="","",IF(TermCount=1,INDEX(TermLabels,1),IF(COUNT(TermEnds)=0,"",INDEX(TermLabels,MIN(TermCount,1+SUMPRODUCT(--(TermEnds&lt;&gt;""),--($A473&gt;TermEnds)))))))</f>
        <v/>
      </c>
      <c r="C473" s="93" t="n"/>
      <c r="D473" s="93" t="n"/>
      <c r="E473" s="93" t="n"/>
      <c r="F473" s="93" t="n"/>
      <c r="G473" s="93" t="n"/>
      <c r="H473" s="94" t="n"/>
    </row>
    <row r="474" ht="15" customHeight="1">
      <c r="A474" s="118" t="n"/>
      <c r="B474" s="93">
        <f>IF($A474="","",IF(TermCount=1,INDEX(TermLabels,1),IF(COUNT(TermEnds)=0,"",INDEX(TermLabels,MIN(TermCount,1+SUMPRODUCT(--(TermEnds&lt;&gt;""),--($A474&gt;TermEnds)))))))</f>
        <v/>
      </c>
      <c r="C474" s="93" t="n"/>
      <c r="D474" s="93" t="n"/>
      <c r="E474" s="93" t="n"/>
      <c r="F474" s="93" t="n"/>
      <c r="G474" s="93" t="n"/>
      <c r="H474" s="94" t="n"/>
    </row>
    <row r="475" ht="15" customHeight="1">
      <c r="A475" s="118" t="n"/>
      <c r="B475" s="93">
        <f>IF($A475="","",IF(TermCount=1,INDEX(TermLabels,1),IF(COUNT(TermEnds)=0,"",INDEX(TermLabels,MIN(TermCount,1+SUMPRODUCT(--(TermEnds&lt;&gt;""),--($A475&gt;TermEnds)))))))</f>
        <v/>
      </c>
      <c r="C475" s="93" t="n"/>
      <c r="D475" s="93" t="n"/>
      <c r="E475" s="93" t="n"/>
      <c r="F475" s="93" t="n"/>
      <c r="G475" s="93" t="n"/>
      <c r="H475" s="94" t="n"/>
    </row>
    <row r="476" ht="15" customHeight="1">
      <c r="A476" s="118" t="n"/>
      <c r="B476" s="93">
        <f>IF($A476="","",IF(TermCount=1,INDEX(TermLabels,1),IF(COUNT(TermEnds)=0,"",INDEX(TermLabels,MIN(TermCount,1+SUMPRODUCT(--(TermEnds&lt;&gt;""),--($A476&gt;TermEnds)))))))</f>
        <v/>
      </c>
      <c r="C476" s="93" t="n"/>
      <c r="D476" s="93" t="n"/>
      <c r="E476" s="93" t="n"/>
      <c r="F476" s="93" t="n"/>
      <c r="G476" s="93" t="n"/>
      <c r="H476" s="94" t="n"/>
    </row>
    <row r="477" ht="15" customHeight="1">
      <c r="A477" s="118" t="n"/>
      <c r="B477" s="93">
        <f>IF($A477="","",IF(TermCount=1,INDEX(TermLabels,1),IF(COUNT(TermEnds)=0,"",INDEX(TermLabels,MIN(TermCount,1+SUMPRODUCT(--(TermEnds&lt;&gt;""),--($A477&gt;TermEnds)))))))</f>
        <v/>
      </c>
      <c r="C477" s="93" t="n"/>
      <c r="D477" s="93" t="n"/>
      <c r="E477" s="93" t="n"/>
      <c r="F477" s="93" t="n"/>
      <c r="G477" s="93" t="n"/>
      <c r="H477" s="94" t="n"/>
    </row>
    <row r="478" ht="15" customHeight="1">
      <c r="A478" s="118" t="n"/>
      <c r="B478" s="93">
        <f>IF($A478="","",IF(TermCount=1,INDEX(TermLabels,1),IF(COUNT(TermEnds)=0,"",INDEX(TermLabels,MIN(TermCount,1+SUMPRODUCT(--(TermEnds&lt;&gt;""),--($A478&gt;TermEnds)))))))</f>
        <v/>
      </c>
      <c r="C478" s="93" t="n"/>
      <c r="D478" s="93" t="n"/>
      <c r="E478" s="93" t="n"/>
      <c r="F478" s="93" t="n"/>
      <c r="G478" s="93" t="n"/>
      <c r="H478" s="94" t="n"/>
    </row>
    <row r="479" ht="15" customHeight="1">
      <c r="A479" s="118" t="n"/>
      <c r="B479" s="93">
        <f>IF($A479="","",IF(TermCount=1,INDEX(TermLabels,1),IF(COUNT(TermEnds)=0,"",INDEX(TermLabels,MIN(TermCount,1+SUMPRODUCT(--(TermEnds&lt;&gt;""),--($A479&gt;TermEnds)))))))</f>
        <v/>
      </c>
      <c r="C479" s="93" t="n"/>
      <c r="D479" s="93" t="n"/>
      <c r="E479" s="93" t="n"/>
      <c r="F479" s="93" t="n"/>
      <c r="G479" s="93" t="n"/>
      <c r="H479" s="94" t="n"/>
    </row>
    <row r="480" ht="15" customHeight="1">
      <c r="A480" s="118" t="n"/>
      <c r="B480" s="93">
        <f>IF($A480="","",IF(TermCount=1,INDEX(TermLabels,1),IF(COUNT(TermEnds)=0,"",INDEX(TermLabels,MIN(TermCount,1+SUMPRODUCT(--(TermEnds&lt;&gt;""),--($A480&gt;TermEnds)))))))</f>
        <v/>
      </c>
      <c r="C480" s="93" t="n"/>
      <c r="D480" s="93" t="n"/>
      <c r="E480" s="93" t="n"/>
      <c r="F480" s="93" t="n"/>
      <c r="G480" s="93" t="n"/>
      <c r="H480" s="94" t="n"/>
    </row>
    <row r="481" ht="15" customHeight="1">
      <c r="A481" s="118" t="n"/>
      <c r="B481" s="93">
        <f>IF($A481="","",IF(TermCount=1,INDEX(TermLabels,1),IF(COUNT(TermEnds)=0,"",INDEX(TermLabels,MIN(TermCount,1+SUMPRODUCT(--(TermEnds&lt;&gt;""),--($A481&gt;TermEnds)))))))</f>
        <v/>
      </c>
      <c r="C481" s="93" t="n"/>
      <c r="D481" s="93" t="n"/>
      <c r="E481" s="93" t="n"/>
      <c r="F481" s="93" t="n"/>
      <c r="G481" s="93" t="n"/>
      <c r="H481" s="94" t="n"/>
    </row>
    <row r="482" ht="15" customHeight="1">
      <c r="A482" s="118" t="n"/>
      <c r="B482" s="93">
        <f>IF($A482="","",IF(TermCount=1,INDEX(TermLabels,1),IF(COUNT(TermEnds)=0,"",INDEX(TermLabels,MIN(TermCount,1+SUMPRODUCT(--(TermEnds&lt;&gt;""),--($A482&gt;TermEnds)))))))</f>
        <v/>
      </c>
      <c r="C482" s="93" t="n"/>
      <c r="D482" s="93" t="n"/>
      <c r="E482" s="93" t="n"/>
      <c r="F482" s="93" t="n"/>
      <c r="G482" s="93" t="n"/>
      <c r="H482" s="94" t="n"/>
    </row>
    <row r="483" ht="15" customHeight="1">
      <c r="A483" s="118" t="n"/>
      <c r="B483" s="93">
        <f>IF($A483="","",IF(TermCount=1,INDEX(TermLabels,1),IF(COUNT(TermEnds)=0,"",INDEX(TermLabels,MIN(TermCount,1+SUMPRODUCT(--(TermEnds&lt;&gt;""),--($A483&gt;TermEnds)))))))</f>
        <v/>
      </c>
      <c r="C483" s="93" t="n"/>
      <c r="D483" s="93" t="n"/>
      <c r="E483" s="93" t="n"/>
      <c r="F483" s="93" t="n"/>
      <c r="G483" s="93" t="n"/>
      <c r="H483" s="94" t="n"/>
    </row>
    <row r="484" ht="15" customHeight="1">
      <c r="A484" s="118" t="n"/>
      <c r="B484" s="93">
        <f>IF($A484="","",IF(TermCount=1,INDEX(TermLabels,1),IF(COUNT(TermEnds)=0,"",INDEX(TermLabels,MIN(TermCount,1+SUMPRODUCT(--(TermEnds&lt;&gt;""),--($A484&gt;TermEnds)))))))</f>
        <v/>
      </c>
      <c r="C484" s="93" t="n"/>
      <c r="D484" s="93" t="n"/>
      <c r="E484" s="93" t="n"/>
      <c r="F484" s="93" t="n"/>
      <c r="G484" s="93" t="n"/>
      <c r="H484" s="94" t="n"/>
    </row>
    <row r="485" ht="15" customHeight="1">
      <c r="A485" s="118" t="n"/>
      <c r="B485" s="93">
        <f>IF($A485="","",IF(TermCount=1,INDEX(TermLabels,1),IF(COUNT(TermEnds)=0,"",INDEX(TermLabels,MIN(TermCount,1+SUMPRODUCT(--(TermEnds&lt;&gt;""),--($A485&gt;TermEnds)))))))</f>
        <v/>
      </c>
      <c r="C485" s="93" t="n"/>
      <c r="D485" s="93" t="n"/>
      <c r="E485" s="93" t="n"/>
      <c r="F485" s="93" t="n"/>
      <c r="G485" s="93" t="n"/>
      <c r="H485" s="94" t="n"/>
    </row>
    <row r="486" ht="15" customHeight="1">
      <c r="A486" s="118" t="n"/>
      <c r="B486" s="93">
        <f>IF($A486="","",IF(TermCount=1,INDEX(TermLabels,1),IF(COUNT(TermEnds)=0,"",INDEX(TermLabels,MIN(TermCount,1+SUMPRODUCT(--(TermEnds&lt;&gt;""),--($A486&gt;TermEnds)))))))</f>
        <v/>
      </c>
      <c r="C486" s="93" t="n"/>
      <c r="D486" s="93" t="n"/>
      <c r="E486" s="93" t="n"/>
      <c r="F486" s="93" t="n"/>
      <c r="G486" s="93" t="n"/>
      <c r="H486" s="94" t="n"/>
    </row>
    <row r="487" ht="15" customHeight="1">
      <c r="A487" s="118" t="n"/>
      <c r="B487" s="93">
        <f>IF($A487="","",IF(TermCount=1,INDEX(TermLabels,1),IF(COUNT(TermEnds)=0,"",INDEX(TermLabels,MIN(TermCount,1+SUMPRODUCT(--(TermEnds&lt;&gt;""),--($A487&gt;TermEnds)))))))</f>
        <v/>
      </c>
      <c r="C487" s="93" t="n"/>
      <c r="D487" s="93" t="n"/>
      <c r="E487" s="93" t="n"/>
      <c r="F487" s="93" t="n"/>
      <c r="G487" s="93" t="n"/>
      <c r="H487" s="94" t="n"/>
    </row>
    <row r="488" ht="15" customHeight="1">
      <c r="A488" s="118" t="n"/>
      <c r="B488" s="93">
        <f>IF($A488="","",IF(TermCount=1,INDEX(TermLabels,1),IF(COUNT(TermEnds)=0,"",INDEX(TermLabels,MIN(TermCount,1+SUMPRODUCT(--(TermEnds&lt;&gt;""),--($A488&gt;TermEnds)))))))</f>
        <v/>
      </c>
      <c r="C488" s="93" t="n"/>
      <c r="D488" s="93" t="n"/>
      <c r="E488" s="93" t="n"/>
      <c r="F488" s="93" t="n"/>
      <c r="G488" s="93" t="n"/>
      <c r="H488" s="94" t="n"/>
    </row>
    <row r="489" ht="15" customHeight="1">
      <c r="A489" s="118" t="n"/>
      <c r="B489" s="93">
        <f>IF($A489="","",IF(TermCount=1,INDEX(TermLabels,1),IF(COUNT(TermEnds)=0,"",INDEX(TermLabels,MIN(TermCount,1+SUMPRODUCT(--(TermEnds&lt;&gt;""),--($A489&gt;TermEnds)))))))</f>
        <v/>
      </c>
      <c r="C489" s="93" t="n"/>
      <c r="D489" s="93" t="n"/>
      <c r="E489" s="93" t="n"/>
      <c r="F489" s="93" t="n"/>
      <c r="G489" s="93" t="n"/>
      <c r="H489" s="94" t="n"/>
    </row>
    <row r="490" ht="15" customHeight="1">
      <c r="A490" s="118" t="n"/>
      <c r="B490" s="93">
        <f>IF($A490="","",IF(TermCount=1,INDEX(TermLabels,1),IF(COUNT(TermEnds)=0,"",INDEX(TermLabels,MIN(TermCount,1+SUMPRODUCT(--(TermEnds&lt;&gt;""),--($A490&gt;TermEnds)))))))</f>
        <v/>
      </c>
      <c r="C490" s="93" t="n"/>
      <c r="D490" s="93" t="n"/>
      <c r="E490" s="93" t="n"/>
      <c r="F490" s="93" t="n"/>
      <c r="G490" s="93" t="n"/>
      <c r="H490" s="94" t="n"/>
    </row>
    <row r="491" ht="15" customHeight="1">
      <c r="A491" s="118" t="n"/>
      <c r="B491" s="93">
        <f>IF($A491="","",IF(TermCount=1,INDEX(TermLabels,1),IF(COUNT(TermEnds)=0,"",INDEX(TermLabels,MIN(TermCount,1+SUMPRODUCT(--(TermEnds&lt;&gt;""),--($A491&gt;TermEnds)))))))</f>
        <v/>
      </c>
      <c r="C491" s="93" t="n"/>
      <c r="D491" s="93" t="n"/>
      <c r="E491" s="93" t="n"/>
      <c r="F491" s="93" t="n"/>
      <c r="G491" s="93" t="n"/>
      <c r="H491" s="94" t="n"/>
    </row>
    <row r="492" ht="15" customHeight="1">
      <c r="A492" s="118" t="n"/>
      <c r="B492" s="93">
        <f>IF($A492="","",IF(TermCount=1,INDEX(TermLabels,1),IF(COUNT(TermEnds)=0,"",INDEX(TermLabels,MIN(TermCount,1+SUMPRODUCT(--(TermEnds&lt;&gt;""),--($A492&gt;TermEnds)))))))</f>
        <v/>
      </c>
      <c r="C492" s="93" t="n"/>
      <c r="D492" s="93" t="n"/>
      <c r="E492" s="93" t="n"/>
      <c r="F492" s="93" t="n"/>
      <c r="G492" s="93" t="n"/>
      <c r="H492" s="94" t="n"/>
    </row>
    <row r="493" ht="15" customHeight="1">
      <c r="A493" s="118" t="n"/>
      <c r="B493" s="93">
        <f>IF($A493="","",IF(TermCount=1,INDEX(TermLabels,1),IF(COUNT(TermEnds)=0,"",INDEX(TermLabels,MIN(TermCount,1+SUMPRODUCT(--(TermEnds&lt;&gt;""),--($A493&gt;TermEnds)))))))</f>
        <v/>
      </c>
      <c r="C493" s="93" t="n"/>
      <c r="D493" s="93" t="n"/>
      <c r="E493" s="93" t="n"/>
      <c r="F493" s="93" t="n"/>
      <c r="G493" s="93" t="n"/>
      <c r="H493" s="94" t="n"/>
    </row>
    <row r="494" ht="15" customHeight="1">
      <c r="A494" s="118" t="n"/>
      <c r="B494" s="93">
        <f>IF($A494="","",IF(TermCount=1,INDEX(TermLabels,1),IF(COUNT(TermEnds)=0,"",INDEX(TermLabels,MIN(TermCount,1+SUMPRODUCT(--(TermEnds&lt;&gt;""),--($A494&gt;TermEnds)))))))</f>
        <v/>
      </c>
      <c r="C494" s="93" t="n"/>
      <c r="D494" s="93" t="n"/>
      <c r="E494" s="93" t="n"/>
      <c r="F494" s="93" t="n"/>
      <c r="G494" s="93" t="n"/>
      <c r="H494" s="94" t="n"/>
    </row>
    <row r="495" ht="15" customHeight="1">
      <c r="A495" s="118" t="n"/>
      <c r="B495" s="93">
        <f>IF($A495="","",IF(TermCount=1,INDEX(TermLabels,1),IF(COUNT(TermEnds)=0,"",INDEX(TermLabels,MIN(TermCount,1+SUMPRODUCT(--(TermEnds&lt;&gt;""),--($A495&gt;TermEnds)))))))</f>
        <v/>
      </c>
      <c r="C495" s="93" t="n"/>
      <c r="D495" s="93" t="n"/>
      <c r="E495" s="93" t="n"/>
      <c r="F495" s="93" t="n"/>
      <c r="G495" s="93" t="n"/>
      <c r="H495" s="94" t="n"/>
    </row>
    <row r="496" ht="15" customHeight="1">
      <c r="A496" s="118" t="n"/>
      <c r="B496" s="93">
        <f>IF($A496="","",IF(TermCount=1,INDEX(TermLabels,1),IF(COUNT(TermEnds)=0,"",INDEX(TermLabels,MIN(TermCount,1+SUMPRODUCT(--(TermEnds&lt;&gt;""),--($A496&gt;TermEnds)))))))</f>
        <v/>
      </c>
      <c r="C496" s="93" t="n"/>
      <c r="D496" s="93" t="n"/>
      <c r="E496" s="93" t="n"/>
      <c r="F496" s="93" t="n"/>
      <c r="G496" s="93" t="n"/>
      <c r="H496" s="94" t="n"/>
    </row>
    <row r="497" ht="15" customHeight="1">
      <c r="A497" s="118" t="n"/>
      <c r="B497" s="93">
        <f>IF($A497="","",IF(TermCount=1,INDEX(TermLabels,1),IF(COUNT(TermEnds)=0,"",INDEX(TermLabels,MIN(TermCount,1+SUMPRODUCT(--(TermEnds&lt;&gt;""),--($A497&gt;TermEnds)))))))</f>
        <v/>
      </c>
      <c r="C497" s="93" t="n"/>
      <c r="D497" s="93" t="n"/>
      <c r="E497" s="93" t="n"/>
      <c r="F497" s="93" t="n"/>
      <c r="G497" s="93" t="n"/>
      <c r="H497" s="94" t="n"/>
    </row>
    <row r="498" ht="15" customHeight="1">
      <c r="A498" s="118" t="n"/>
      <c r="B498" s="93">
        <f>IF($A498="","",IF(TermCount=1,INDEX(TermLabels,1),IF(COUNT(TermEnds)=0,"",INDEX(TermLabels,MIN(TermCount,1+SUMPRODUCT(--(TermEnds&lt;&gt;""),--($A498&gt;TermEnds)))))))</f>
        <v/>
      </c>
      <c r="C498" s="93" t="n"/>
      <c r="D498" s="93" t="n"/>
      <c r="E498" s="93" t="n"/>
      <c r="F498" s="93" t="n"/>
      <c r="G498" s="93" t="n"/>
      <c r="H498" s="94" t="n"/>
    </row>
    <row r="499" ht="15" customHeight="1">
      <c r="A499" s="118" t="n"/>
      <c r="B499" s="93">
        <f>IF($A499="","",IF(TermCount=1,INDEX(TermLabels,1),IF(COUNT(TermEnds)=0,"",INDEX(TermLabels,MIN(TermCount,1+SUMPRODUCT(--(TermEnds&lt;&gt;""),--($A499&gt;TermEnds)))))))</f>
        <v/>
      </c>
      <c r="C499" s="93" t="n"/>
      <c r="D499" s="93" t="n"/>
      <c r="E499" s="93" t="n"/>
      <c r="F499" s="93" t="n"/>
      <c r="G499" s="93" t="n"/>
      <c r="H499" s="94" t="n"/>
    </row>
    <row r="500" ht="15" customHeight="1">
      <c r="A500" s="118" t="n"/>
      <c r="B500" s="93">
        <f>IF($A500="","",IF(TermCount=1,INDEX(TermLabels,1),IF(COUNT(TermEnds)=0,"",INDEX(TermLabels,MIN(TermCount,1+SUMPRODUCT(--(TermEnds&lt;&gt;""),--($A500&gt;TermEnds)))))))</f>
        <v/>
      </c>
      <c r="C500" s="93" t="n"/>
      <c r="D500" s="93" t="n"/>
      <c r="E500" s="93" t="n"/>
      <c r="F500" s="93" t="n"/>
      <c r="G500" s="93" t="n"/>
      <c r="H500" s="94" t="n"/>
    </row>
    <row r="501" ht="15" customHeight="1">
      <c r="A501" s="118" t="n"/>
      <c r="B501" s="93">
        <f>IF($A501="","",IF(TermCount=1,INDEX(TermLabels,1),IF(COUNT(TermEnds)=0,"",INDEX(TermLabels,MIN(TermCount,1+SUMPRODUCT(--(TermEnds&lt;&gt;""),--($A501&gt;TermEnds)))))))</f>
        <v/>
      </c>
      <c r="C501" s="93" t="n"/>
      <c r="D501" s="93" t="n"/>
      <c r="E501" s="93" t="n"/>
      <c r="F501" s="93" t="n"/>
      <c r="G501" s="93" t="n"/>
      <c r="H501" s="94" t="n"/>
    </row>
    <row r="502" ht="15" customHeight="1">
      <c r="A502" s="118" t="n"/>
      <c r="B502" s="93">
        <f>IF($A502="","",IF(TermCount=1,INDEX(TermLabels,1),IF(COUNT(TermEnds)=0,"",INDEX(TermLabels,MIN(TermCount,1+SUMPRODUCT(--(TermEnds&lt;&gt;""),--($A502&gt;TermEnds)))))))</f>
        <v/>
      </c>
      <c r="C502" s="93" t="n"/>
      <c r="D502" s="93" t="n"/>
      <c r="E502" s="93" t="n"/>
      <c r="F502" s="93" t="n"/>
      <c r="G502" s="93" t="n"/>
      <c r="H502" s="94" t="n"/>
    </row>
    <row r="503" ht="15" customHeight="1">
      <c r="A503" s="118" t="n"/>
      <c r="B503" s="93">
        <f>IF($A503="","",IF(TermCount=1,INDEX(TermLabels,1),IF(COUNT(TermEnds)=0,"",INDEX(TermLabels,MIN(TermCount,1+SUMPRODUCT(--(TermEnds&lt;&gt;""),--($A503&gt;TermEnds)))))))</f>
        <v/>
      </c>
      <c r="C503" s="93" t="n"/>
      <c r="D503" s="93" t="n"/>
      <c r="E503" s="93" t="n"/>
      <c r="F503" s="93" t="n"/>
      <c r="G503" s="93" t="n"/>
      <c r="H503" s="94" t="n"/>
    </row>
    <row r="504" ht="15" customHeight="1">
      <c r="A504" s="118" t="n"/>
      <c r="B504" s="93">
        <f>IF($A504="","",IF(TermCount=1,INDEX(TermLabels,1),IF(COUNT(TermEnds)=0,"",INDEX(TermLabels,MIN(TermCount,1+SUMPRODUCT(--(TermEnds&lt;&gt;""),--($A504&gt;TermEnds)))))))</f>
        <v/>
      </c>
      <c r="C504" s="93" t="n"/>
      <c r="D504" s="93" t="n"/>
      <c r="E504" s="93" t="n"/>
      <c r="F504" s="93" t="n"/>
      <c r="G504" s="93" t="n"/>
      <c r="H504" s="94" t="n"/>
    </row>
    <row r="505" ht="15" customHeight="1">
      <c r="A505" s="118" t="n"/>
      <c r="B505" s="93">
        <f>IF($A505="","",IF(TermCount=1,INDEX(TermLabels,1),IF(COUNT(TermEnds)=0,"",INDEX(TermLabels,MIN(TermCount,1+SUMPRODUCT(--(TermEnds&lt;&gt;""),--($A505&gt;TermEnds)))))))</f>
        <v/>
      </c>
      <c r="C505" s="93" t="n"/>
      <c r="D505" s="93" t="n"/>
      <c r="E505" s="93" t="n"/>
      <c r="F505" s="93" t="n"/>
      <c r="G505" s="93" t="n"/>
      <c r="H505" s="94" t="n"/>
    </row>
    <row r="506" ht="15" customHeight="1">
      <c r="A506" s="118" t="n"/>
      <c r="B506" s="93">
        <f>IF($A506="","",IF(TermCount=1,INDEX(TermLabels,1),IF(COUNT(TermEnds)=0,"",INDEX(TermLabels,MIN(TermCount,1+SUMPRODUCT(--(TermEnds&lt;&gt;""),--($A506&gt;TermEnds)))))))</f>
        <v/>
      </c>
      <c r="C506" s="93" t="n"/>
      <c r="D506" s="93" t="n"/>
      <c r="E506" s="93" t="n"/>
      <c r="F506" s="93" t="n"/>
      <c r="G506" s="93" t="n"/>
      <c r="H506" s="94" t="n"/>
    </row>
    <row r="507" ht="15" customHeight="1">
      <c r="A507" s="118" t="n"/>
      <c r="B507" s="93">
        <f>IF($A507="","",IF(TermCount=1,INDEX(TermLabels,1),IF(COUNT(TermEnds)=0,"",INDEX(TermLabels,MIN(TermCount,1+SUMPRODUCT(--(TermEnds&lt;&gt;""),--($A507&gt;TermEnds)))))))</f>
        <v/>
      </c>
      <c r="C507" s="93" t="n"/>
      <c r="D507" s="93" t="n"/>
      <c r="E507" s="93" t="n"/>
      <c r="F507" s="93" t="n"/>
      <c r="G507" s="93" t="n"/>
      <c r="H507" s="94" t="n"/>
    </row>
    <row r="508" ht="15" customHeight="1">
      <c r="A508" s="118" t="n"/>
      <c r="B508" s="93">
        <f>IF($A508="","",IF(TermCount=1,INDEX(TermLabels,1),IF(COUNT(TermEnds)=0,"",INDEX(TermLabels,MIN(TermCount,1+SUMPRODUCT(--(TermEnds&lt;&gt;""),--($A508&gt;TermEnds)))))))</f>
        <v/>
      </c>
      <c r="C508" s="93" t="n"/>
      <c r="D508" s="93" t="n"/>
      <c r="E508" s="93" t="n"/>
      <c r="F508" s="93" t="n"/>
      <c r="G508" s="93" t="n"/>
      <c r="H508" s="94" t="n"/>
    </row>
    <row r="509" ht="15" customHeight="1">
      <c r="A509" s="118" t="n"/>
      <c r="B509" s="93">
        <f>IF($A509="","",IF(TermCount=1,INDEX(TermLabels,1),IF(COUNT(TermEnds)=0,"",INDEX(TermLabels,MIN(TermCount,1+SUMPRODUCT(--(TermEnds&lt;&gt;""),--($A509&gt;TermEnds)))))))</f>
        <v/>
      </c>
      <c r="C509" s="93" t="n"/>
      <c r="D509" s="93" t="n"/>
      <c r="E509" s="93" t="n"/>
      <c r="F509" s="93" t="n"/>
      <c r="G509" s="93" t="n"/>
      <c r="H509" s="94" t="n"/>
    </row>
    <row r="510" ht="15" customHeight="1">
      <c r="A510" s="118" t="n"/>
      <c r="B510" s="93">
        <f>IF($A510="","",IF(TermCount=1,INDEX(TermLabels,1),IF(COUNT(TermEnds)=0,"",INDEX(TermLabels,MIN(TermCount,1+SUMPRODUCT(--(TermEnds&lt;&gt;""),--($A510&gt;TermEnds)))))))</f>
        <v/>
      </c>
      <c r="C510" s="93" t="n"/>
      <c r="D510" s="93" t="n"/>
      <c r="E510" s="93" t="n"/>
      <c r="F510" s="93" t="n"/>
      <c r="G510" s="93" t="n"/>
      <c r="H510" s="94" t="n"/>
    </row>
    <row r="511" ht="15" customHeight="1">
      <c r="A511" s="118" t="n"/>
      <c r="B511" s="93">
        <f>IF($A511="","",IF(TermCount=1,INDEX(TermLabels,1),IF(COUNT(TermEnds)=0,"",INDEX(TermLabels,MIN(TermCount,1+SUMPRODUCT(--(TermEnds&lt;&gt;""),--($A511&gt;TermEnds)))))))</f>
        <v/>
      </c>
      <c r="C511" s="93" t="n"/>
      <c r="D511" s="93" t="n"/>
      <c r="E511" s="93" t="n"/>
      <c r="F511" s="93" t="n"/>
      <c r="G511" s="93" t="n"/>
      <c r="H511" s="94" t="n"/>
    </row>
    <row r="512" ht="15" customHeight="1">
      <c r="A512" s="118" t="n"/>
      <c r="B512" s="93">
        <f>IF($A512="","",IF(TermCount=1,INDEX(TermLabels,1),IF(COUNT(TermEnds)=0,"",INDEX(TermLabels,MIN(TermCount,1+SUMPRODUCT(--(TermEnds&lt;&gt;""),--($A512&gt;TermEnds)))))))</f>
        <v/>
      </c>
      <c r="C512" s="93" t="n"/>
      <c r="D512" s="93" t="n"/>
      <c r="E512" s="93" t="n"/>
      <c r="F512" s="93" t="n"/>
      <c r="G512" s="93" t="n"/>
      <c r="H512" s="94" t="n"/>
    </row>
    <row r="513" ht="15" customHeight="1">
      <c r="A513" s="118" t="n"/>
      <c r="B513" s="93">
        <f>IF($A513="","",IF(TermCount=1,INDEX(TermLabels,1),IF(COUNT(TermEnds)=0,"",INDEX(TermLabels,MIN(TermCount,1+SUMPRODUCT(--(TermEnds&lt;&gt;""),--($A513&gt;TermEnds)))))))</f>
        <v/>
      </c>
      <c r="C513" s="93" t="n"/>
      <c r="D513" s="93" t="n"/>
      <c r="E513" s="93" t="n"/>
      <c r="F513" s="93" t="n"/>
      <c r="G513" s="93" t="n"/>
      <c r="H513" s="94" t="n"/>
    </row>
    <row r="514" ht="15" customHeight="1">
      <c r="A514" s="118" t="n"/>
      <c r="B514" s="93">
        <f>IF($A514="","",IF(TermCount=1,INDEX(TermLabels,1),IF(COUNT(TermEnds)=0,"",INDEX(TermLabels,MIN(TermCount,1+SUMPRODUCT(--(TermEnds&lt;&gt;""),--($A514&gt;TermEnds)))))))</f>
        <v/>
      </c>
      <c r="C514" s="93" t="n"/>
      <c r="D514" s="93" t="n"/>
      <c r="E514" s="93" t="n"/>
      <c r="F514" s="93" t="n"/>
      <c r="G514" s="93" t="n"/>
      <c r="H514" s="94" t="n"/>
    </row>
    <row r="515" ht="15" customHeight="1">
      <c r="A515" s="118" t="n"/>
      <c r="B515" s="93">
        <f>IF($A515="","",IF(TermCount=1,INDEX(TermLabels,1),IF(COUNT(TermEnds)=0,"",INDEX(TermLabels,MIN(TermCount,1+SUMPRODUCT(--(TermEnds&lt;&gt;""),--($A515&gt;TermEnds)))))))</f>
        <v/>
      </c>
      <c r="C515" s="93" t="n"/>
      <c r="D515" s="93" t="n"/>
      <c r="E515" s="93" t="n"/>
      <c r="F515" s="93" t="n"/>
      <c r="G515" s="93" t="n"/>
      <c r="H515" s="94" t="n"/>
    </row>
    <row r="516" ht="15" customHeight="1">
      <c r="A516" s="118" t="n"/>
      <c r="B516" s="93">
        <f>IF($A516="","",IF(TermCount=1,INDEX(TermLabels,1),IF(COUNT(TermEnds)=0,"",INDEX(TermLabels,MIN(TermCount,1+SUMPRODUCT(--(TermEnds&lt;&gt;""),--($A516&gt;TermEnds)))))))</f>
        <v/>
      </c>
      <c r="C516" s="93" t="n"/>
      <c r="D516" s="93" t="n"/>
      <c r="E516" s="93" t="n"/>
      <c r="F516" s="93" t="n"/>
      <c r="G516" s="93" t="n"/>
      <c r="H516" s="94" t="n"/>
    </row>
    <row r="517" ht="15" customHeight="1">
      <c r="A517" s="118" t="n"/>
      <c r="B517" s="93">
        <f>IF($A517="","",IF(TermCount=1,INDEX(TermLabels,1),IF(COUNT(TermEnds)=0,"",INDEX(TermLabels,MIN(TermCount,1+SUMPRODUCT(--(TermEnds&lt;&gt;""),--($A517&gt;TermEnds)))))))</f>
        <v/>
      </c>
      <c r="C517" s="93" t="n"/>
      <c r="D517" s="93" t="n"/>
      <c r="E517" s="93" t="n"/>
      <c r="F517" s="93" t="n"/>
      <c r="G517" s="93" t="n"/>
      <c r="H517" s="94" t="n"/>
    </row>
    <row r="518" ht="15" customHeight="1">
      <c r="A518" s="118" t="n"/>
      <c r="B518" s="93">
        <f>IF($A518="","",IF(TermCount=1,INDEX(TermLabels,1),IF(COUNT(TermEnds)=0,"",INDEX(TermLabels,MIN(TermCount,1+SUMPRODUCT(--(TermEnds&lt;&gt;""),--($A518&gt;TermEnds)))))))</f>
        <v/>
      </c>
      <c r="C518" s="93" t="n"/>
      <c r="D518" s="93" t="n"/>
      <c r="E518" s="93" t="n"/>
      <c r="F518" s="93" t="n"/>
      <c r="G518" s="93" t="n"/>
      <c r="H518" s="94" t="n"/>
    </row>
    <row r="519" ht="15" customHeight="1">
      <c r="A519" s="118" t="n"/>
      <c r="B519" s="93">
        <f>IF($A519="","",IF(TermCount=1,INDEX(TermLabels,1),IF(COUNT(TermEnds)=0,"",INDEX(TermLabels,MIN(TermCount,1+SUMPRODUCT(--(TermEnds&lt;&gt;""),--($A519&gt;TermEnds)))))))</f>
        <v/>
      </c>
      <c r="C519" s="93" t="n"/>
      <c r="D519" s="93" t="n"/>
      <c r="E519" s="93" t="n"/>
      <c r="F519" s="93" t="n"/>
      <c r="G519" s="93" t="n"/>
      <c r="H519" s="94" t="n"/>
    </row>
    <row r="520" ht="15" customHeight="1">
      <c r="A520" s="118" t="n"/>
      <c r="B520" s="93">
        <f>IF($A520="","",IF(TermCount=1,INDEX(TermLabels,1),IF(COUNT(TermEnds)=0,"",INDEX(TermLabels,MIN(TermCount,1+SUMPRODUCT(--(TermEnds&lt;&gt;""),--($A520&gt;TermEnds)))))))</f>
        <v/>
      </c>
      <c r="C520" s="93" t="n"/>
      <c r="D520" s="93" t="n"/>
      <c r="E520" s="93" t="n"/>
      <c r="F520" s="93" t="n"/>
      <c r="G520" s="93" t="n"/>
      <c r="H520" s="94" t="n"/>
    </row>
    <row r="521" ht="15" customHeight="1">
      <c r="A521" s="118" t="n"/>
      <c r="B521" s="93">
        <f>IF($A521="","",IF(TermCount=1,INDEX(TermLabels,1),IF(COUNT(TermEnds)=0,"",INDEX(TermLabels,MIN(TermCount,1+SUMPRODUCT(--(TermEnds&lt;&gt;""),--($A521&gt;TermEnds)))))))</f>
        <v/>
      </c>
      <c r="C521" s="93" t="n"/>
      <c r="D521" s="93" t="n"/>
      <c r="E521" s="93" t="n"/>
      <c r="F521" s="93" t="n"/>
      <c r="G521" s="93" t="n"/>
      <c r="H521" s="94" t="n"/>
    </row>
    <row r="522" ht="15" customHeight="1">
      <c r="A522" s="118" t="n"/>
      <c r="B522" s="93">
        <f>IF($A522="","",IF(TermCount=1,INDEX(TermLabels,1),IF(COUNT(TermEnds)=0,"",INDEX(TermLabels,MIN(TermCount,1+SUMPRODUCT(--(TermEnds&lt;&gt;""),--($A522&gt;TermEnds)))))))</f>
        <v/>
      </c>
      <c r="C522" s="93" t="n"/>
      <c r="D522" s="93" t="n"/>
      <c r="E522" s="93" t="n"/>
      <c r="F522" s="93" t="n"/>
      <c r="G522" s="93" t="n"/>
      <c r="H522" s="94" t="n"/>
    </row>
    <row r="523" ht="15" customHeight="1">
      <c r="A523" s="118" t="n"/>
      <c r="B523" s="93">
        <f>IF($A523="","",IF(TermCount=1,INDEX(TermLabels,1),IF(COUNT(TermEnds)=0,"",INDEX(TermLabels,MIN(TermCount,1+SUMPRODUCT(--(TermEnds&lt;&gt;""),--($A523&gt;TermEnds)))))))</f>
        <v/>
      </c>
      <c r="C523" s="93" t="n"/>
      <c r="D523" s="93" t="n"/>
      <c r="E523" s="93" t="n"/>
      <c r="F523" s="93" t="n"/>
      <c r="G523" s="93" t="n"/>
      <c r="H523" s="94" t="n"/>
    </row>
    <row r="524" ht="15" customHeight="1">
      <c r="A524" s="118" t="n"/>
      <c r="B524" s="93">
        <f>IF($A524="","",IF(TermCount=1,INDEX(TermLabels,1),IF(COUNT(TermEnds)=0,"",INDEX(TermLabels,MIN(TermCount,1+SUMPRODUCT(--(TermEnds&lt;&gt;""),--($A524&gt;TermEnds)))))))</f>
        <v/>
      </c>
      <c r="C524" s="93" t="n"/>
      <c r="D524" s="93" t="n"/>
      <c r="E524" s="93" t="n"/>
      <c r="F524" s="93" t="n"/>
      <c r="G524" s="93" t="n"/>
      <c r="H524" s="94" t="n"/>
    </row>
    <row r="525" ht="15" customHeight="1">
      <c r="A525" s="118" t="n"/>
      <c r="B525" s="93">
        <f>IF($A525="","",IF(TermCount=1,INDEX(TermLabels,1),IF(COUNT(TermEnds)=0,"",INDEX(TermLabels,MIN(TermCount,1+SUMPRODUCT(--(TermEnds&lt;&gt;""),--($A525&gt;TermEnds)))))))</f>
        <v/>
      </c>
      <c r="C525" s="93" t="n"/>
      <c r="D525" s="93" t="n"/>
      <c r="E525" s="93" t="n"/>
      <c r="F525" s="93" t="n"/>
      <c r="G525" s="93" t="n"/>
      <c r="H525" s="94" t="n"/>
    </row>
    <row r="526" ht="15" customHeight="1">
      <c r="A526" s="118" t="n"/>
      <c r="B526" s="93">
        <f>IF($A526="","",IF(TermCount=1,INDEX(TermLabels,1),IF(COUNT(TermEnds)=0,"",INDEX(TermLabels,MIN(TermCount,1+SUMPRODUCT(--(TermEnds&lt;&gt;""),--($A526&gt;TermEnds)))))))</f>
        <v/>
      </c>
      <c r="C526" s="93" t="n"/>
      <c r="D526" s="93" t="n"/>
      <c r="E526" s="93" t="n"/>
      <c r="F526" s="93" t="n"/>
      <c r="G526" s="93" t="n"/>
      <c r="H526" s="94" t="n"/>
    </row>
    <row r="527" ht="15" customHeight="1">
      <c r="A527" s="118" t="n"/>
      <c r="B527" s="93">
        <f>IF($A527="","",IF(TermCount=1,INDEX(TermLabels,1),IF(COUNT(TermEnds)=0,"",INDEX(TermLabels,MIN(TermCount,1+SUMPRODUCT(--(TermEnds&lt;&gt;""),--($A527&gt;TermEnds)))))))</f>
        <v/>
      </c>
      <c r="C527" s="93" t="n"/>
      <c r="D527" s="93" t="n"/>
      <c r="E527" s="93" t="n"/>
      <c r="F527" s="93" t="n"/>
      <c r="G527" s="93" t="n"/>
      <c r="H527" s="94" t="n"/>
    </row>
    <row r="528" ht="15" customHeight="1">
      <c r="A528" s="118" t="n"/>
      <c r="B528" s="93">
        <f>IF($A528="","",IF(TermCount=1,INDEX(TermLabels,1),IF(COUNT(TermEnds)=0,"",INDEX(TermLabels,MIN(TermCount,1+SUMPRODUCT(--(TermEnds&lt;&gt;""),--($A528&gt;TermEnds)))))))</f>
        <v/>
      </c>
      <c r="C528" s="93" t="n"/>
      <c r="D528" s="93" t="n"/>
      <c r="E528" s="93" t="n"/>
      <c r="F528" s="93" t="n"/>
      <c r="G528" s="93" t="n"/>
      <c r="H528" s="94" t="n"/>
    </row>
    <row r="529" ht="15" customHeight="1">
      <c r="A529" s="118" t="n"/>
      <c r="B529" s="93">
        <f>IF($A529="","",IF(TermCount=1,INDEX(TermLabels,1),IF(COUNT(TermEnds)=0,"",INDEX(TermLabels,MIN(TermCount,1+SUMPRODUCT(--(TermEnds&lt;&gt;""),--($A529&gt;TermEnds)))))))</f>
        <v/>
      </c>
      <c r="C529" s="93" t="n"/>
      <c r="D529" s="93" t="n"/>
      <c r="E529" s="93" t="n"/>
      <c r="F529" s="93" t="n"/>
      <c r="G529" s="93" t="n"/>
      <c r="H529" s="94" t="n"/>
    </row>
    <row r="530" ht="15" customHeight="1">
      <c r="A530" s="118" t="n"/>
      <c r="B530" s="93">
        <f>IF($A530="","",IF(TermCount=1,INDEX(TermLabels,1),IF(COUNT(TermEnds)=0,"",INDEX(TermLabels,MIN(TermCount,1+SUMPRODUCT(--(TermEnds&lt;&gt;""),--($A530&gt;TermEnds)))))))</f>
        <v/>
      </c>
      <c r="C530" s="93" t="n"/>
      <c r="D530" s="93" t="n"/>
      <c r="E530" s="93" t="n"/>
      <c r="F530" s="93" t="n"/>
      <c r="G530" s="93" t="n"/>
      <c r="H530" s="94" t="n"/>
    </row>
    <row r="531" ht="15" customHeight="1">
      <c r="A531" s="118" t="n"/>
      <c r="B531" s="93">
        <f>IF($A531="","",IF(TermCount=1,INDEX(TermLabels,1),IF(COUNT(TermEnds)=0,"",INDEX(TermLabels,MIN(TermCount,1+SUMPRODUCT(--(TermEnds&lt;&gt;""),--($A531&gt;TermEnds)))))))</f>
        <v/>
      </c>
      <c r="C531" s="93" t="n"/>
      <c r="D531" s="93" t="n"/>
      <c r="E531" s="93" t="n"/>
      <c r="F531" s="93" t="n"/>
      <c r="G531" s="93" t="n"/>
      <c r="H531" s="94" t="n"/>
    </row>
    <row r="532" ht="15" customHeight="1">
      <c r="A532" s="118" t="n"/>
      <c r="B532" s="93">
        <f>IF($A532="","",IF(TermCount=1,INDEX(TermLabels,1),IF(COUNT(TermEnds)=0,"",INDEX(TermLabels,MIN(TermCount,1+SUMPRODUCT(--(TermEnds&lt;&gt;""),--($A532&gt;TermEnds)))))))</f>
        <v/>
      </c>
      <c r="C532" s="93" t="n"/>
      <c r="D532" s="93" t="n"/>
      <c r="E532" s="93" t="n"/>
      <c r="F532" s="93" t="n"/>
      <c r="G532" s="93" t="n"/>
      <c r="H532" s="94" t="n"/>
    </row>
    <row r="533" ht="15" customHeight="1">
      <c r="A533" s="118" t="n"/>
      <c r="B533" s="93">
        <f>IF($A533="","",IF(TermCount=1,INDEX(TermLabels,1),IF(COUNT(TermEnds)=0,"",INDEX(TermLabels,MIN(TermCount,1+SUMPRODUCT(--(TermEnds&lt;&gt;""),--($A533&gt;TermEnds)))))))</f>
        <v/>
      </c>
      <c r="C533" s="93" t="n"/>
      <c r="D533" s="93" t="n"/>
      <c r="E533" s="93" t="n"/>
      <c r="F533" s="93" t="n"/>
      <c r="G533" s="93" t="n"/>
      <c r="H533" s="94" t="n"/>
    </row>
    <row r="534" ht="15" customHeight="1">
      <c r="A534" s="118" t="n"/>
      <c r="B534" s="93">
        <f>IF($A534="","",IF(TermCount=1,INDEX(TermLabels,1),IF(COUNT(TermEnds)=0,"",INDEX(TermLabels,MIN(TermCount,1+SUMPRODUCT(--(TermEnds&lt;&gt;""),--($A534&gt;TermEnds)))))))</f>
        <v/>
      </c>
      <c r="C534" s="93" t="n"/>
      <c r="D534" s="93" t="n"/>
      <c r="E534" s="93" t="n"/>
      <c r="F534" s="93" t="n"/>
      <c r="G534" s="93" t="n"/>
      <c r="H534" s="94" t="n"/>
    </row>
    <row r="535" ht="15" customHeight="1">
      <c r="A535" s="118" t="n"/>
      <c r="B535" s="93">
        <f>IF($A535="","",IF(TermCount=1,INDEX(TermLabels,1),IF(COUNT(TermEnds)=0,"",INDEX(TermLabels,MIN(TermCount,1+SUMPRODUCT(--(TermEnds&lt;&gt;""),--($A535&gt;TermEnds)))))))</f>
        <v/>
      </c>
      <c r="C535" s="93" t="n"/>
      <c r="D535" s="93" t="n"/>
      <c r="E535" s="93" t="n"/>
      <c r="F535" s="93" t="n"/>
      <c r="G535" s="93" t="n"/>
      <c r="H535" s="94" t="n"/>
    </row>
    <row r="536" ht="15" customHeight="1">
      <c r="A536" s="118" t="n"/>
      <c r="B536" s="93">
        <f>IF($A536="","",IF(TermCount=1,INDEX(TermLabels,1),IF(COUNT(TermEnds)=0,"",INDEX(TermLabels,MIN(TermCount,1+SUMPRODUCT(--(TermEnds&lt;&gt;""),--($A536&gt;TermEnds)))))))</f>
        <v/>
      </c>
      <c r="C536" s="93" t="n"/>
      <c r="D536" s="93" t="n"/>
      <c r="E536" s="93" t="n"/>
      <c r="F536" s="93" t="n"/>
      <c r="G536" s="93" t="n"/>
      <c r="H536" s="94" t="n"/>
    </row>
    <row r="537" ht="15" customHeight="1">
      <c r="A537" s="118" t="n"/>
      <c r="B537" s="93">
        <f>IF($A537="","",IF(TermCount=1,INDEX(TermLabels,1),IF(COUNT(TermEnds)=0,"",INDEX(TermLabels,MIN(TermCount,1+SUMPRODUCT(--(TermEnds&lt;&gt;""),--($A537&gt;TermEnds)))))))</f>
        <v/>
      </c>
      <c r="C537" s="93" t="n"/>
      <c r="D537" s="93" t="n"/>
      <c r="E537" s="93" t="n"/>
      <c r="F537" s="93" t="n"/>
      <c r="G537" s="93" t="n"/>
      <c r="H537" s="94" t="n"/>
    </row>
    <row r="538" ht="15" customHeight="1">
      <c r="A538" s="118" t="n"/>
      <c r="B538" s="93">
        <f>IF($A538="","",IF(TermCount=1,INDEX(TermLabels,1),IF(COUNT(TermEnds)=0,"",INDEX(TermLabels,MIN(TermCount,1+SUMPRODUCT(--(TermEnds&lt;&gt;""),--($A538&gt;TermEnds)))))))</f>
        <v/>
      </c>
      <c r="C538" s="93" t="n"/>
      <c r="D538" s="93" t="n"/>
      <c r="E538" s="93" t="n"/>
      <c r="F538" s="93" t="n"/>
      <c r="G538" s="93" t="n"/>
      <c r="H538" s="94" t="n"/>
    </row>
    <row r="539" ht="15" customHeight="1">
      <c r="A539" s="118" t="n"/>
      <c r="B539" s="93">
        <f>IF($A539="","",IF(TermCount=1,INDEX(TermLabels,1),IF(COUNT(TermEnds)=0,"",INDEX(TermLabels,MIN(TermCount,1+SUMPRODUCT(--(TermEnds&lt;&gt;""),--($A539&gt;TermEnds)))))))</f>
        <v/>
      </c>
      <c r="C539" s="93" t="n"/>
      <c r="D539" s="93" t="n"/>
      <c r="E539" s="93" t="n"/>
      <c r="F539" s="93" t="n"/>
      <c r="G539" s="93" t="n"/>
      <c r="H539" s="94" t="n"/>
    </row>
    <row r="540" ht="15" customHeight="1">
      <c r="A540" s="118" t="n"/>
      <c r="B540" s="93">
        <f>IF($A540="","",IF(TermCount=1,INDEX(TermLabels,1),IF(COUNT(TermEnds)=0,"",INDEX(TermLabels,MIN(TermCount,1+SUMPRODUCT(--(TermEnds&lt;&gt;""),--($A540&gt;TermEnds)))))))</f>
        <v/>
      </c>
      <c r="C540" s="93" t="n"/>
      <c r="D540" s="93" t="n"/>
      <c r="E540" s="93" t="n"/>
      <c r="F540" s="93" t="n"/>
      <c r="G540" s="93" t="n"/>
      <c r="H540" s="94" t="n"/>
    </row>
    <row r="541" ht="15" customHeight="1">
      <c r="A541" s="118" t="n"/>
      <c r="B541" s="93">
        <f>IF($A541="","",IF(TermCount=1,INDEX(TermLabels,1),IF(COUNT(TermEnds)=0,"",INDEX(TermLabels,MIN(TermCount,1+SUMPRODUCT(--(TermEnds&lt;&gt;""),--($A541&gt;TermEnds)))))))</f>
        <v/>
      </c>
      <c r="C541" s="93" t="n"/>
      <c r="D541" s="93" t="n"/>
      <c r="E541" s="93" t="n"/>
      <c r="F541" s="93" t="n"/>
      <c r="G541" s="93" t="n"/>
      <c r="H541" s="94" t="n"/>
    </row>
    <row r="542" ht="15" customHeight="1">
      <c r="A542" s="118" t="n"/>
      <c r="B542" s="93">
        <f>IF($A542="","",IF(TermCount=1,INDEX(TermLabels,1),IF(COUNT(TermEnds)=0,"",INDEX(TermLabels,MIN(TermCount,1+SUMPRODUCT(--(TermEnds&lt;&gt;""),--($A542&gt;TermEnds)))))))</f>
        <v/>
      </c>
      <c r="C542" s="93" t="n"/>
      <c r="D542" s="93" t="n"/>
      <c r="E542" s="93" t="n"/>
      <c r="F542" s="93" t="n"/>
      <c r="G542" s="93" t="n"/>
      <c r="H542" s="94" t="n"/>
    </row>
    <row r="543" ht="15" customHeight="1">
      <c r="A543" s="118" t="n"/>
      <c r="B543" s="93">
        <f>IF($A543="","",IF(TermCount=1,INDEX(TermLabels,1),IF(COUNT(TermEnds)=0,"",INDEX(TermLabels,MIN(TermCount,1+SUMPRODUCT(--(TermEnds&lt;&gt;""),--($A543&gt;TermEnds)))))))</f>
        <v/>
      </c>
      <c r="C543" s="93" t="n"/>
      <c r="D543" s="93" t="n"/>
      <c r="E543" s="93" t="n"/>
      <c r="F543" s="93" t="n"/>
      <c r="G543" s="93" t="n"/>
      <c r="H543" s="94" t="n"/>
    </row>
    <row r="544" ht="15" customHeight="1">
      <c r="A544" s="118" t="n"/>
      <c r="B544" s="93">
        <f>IF($A544="","",IF(TermCount=1,INDEX(TermLabels,1),IF(COUNT(TermEnds)=0,"",INDEX(TermLabels,MIN(TermCount,1+SUMPRODUCT(--(TermEnds&lt;&gt;""),--($A544&gt;TermEnds)))))))</f>
        <v/>
      </c>
      <c r="C544" s="93" t="n"/>
      <c r="D544" s="93" t="n"/>
      <c r="E544" s="93" t="n"/>
      <c r="F544" s="93" t="n"/>
      <c r="G544" s="93" t="n"/>
      <c r="H544" s="94" t="n"/>
    </row>
    <row r="545" ht="15" customHeight="1">
      <c r="A545" s="118" t="n"/>
      <c r="B545" s="93">
        <f>IF($A545="","",IF(TermCount=1,INDEX(TermLabels,1),IF(COUNT(TermEnds)=0,"",INDEX(TermLabels,MIN(TermCount,1+SUMPRODUCT(--(TermEnds&lt;&gt;""),--($A545&gt;TermEnds)))))))</f>
        <v/>
      </c>
      <c r="C545" s="93" t="n"/>
      <c r="D545" s="93" t="n"/>
      <c r="E545" s="93" t="n"/>
      <c r="F545" s="93" t="n"/>
      <c r="G545" s="93" t="n"/>
      <c r="H545" s="94" t="n"/>
    </row>
    <row r="546" ht="15" customHeight="1">
      <c r="A546" s="118" t="n"/>
      <c r="B546" s="93">
        <f>IF($A546="","",IF(TermCount=1,INDEX(TermLabels,1),IF(COUNT(TermEnds)=0,"",INDEX(TermLabels,MIN(TermCount,1+SUMPRODUCT(--(TermEnds&lt;&gt;""),--($A546&gt;TermEnds)))))))</f>
        <v/>
      </c>
      <c r="C546" s="93" t="n"/>
      <c r="D546" s="93" t="n"/>
      <c r="E546" s="93" t="n"/>
      <c r="F546" s="93" t="n"/>
      <c r="G546" s="93" t="n"/>
      <c r="H546" s="94" t="n"/>
    </row>
    <row r="547" ht="15" customHeight="1">
      <c r="A547" s="118" t="n"/>
      <c r="B547" s="93">
        <f>IF($A547="","",IF(TermCount=1,INDEX(TermLabels,1),IF(COUNT(TermEnds)=0,"",INDEX(TermLabels,MIN(TermCount,1+SUMPRODUCT(--(TermEnds&lt;&gt;""),--($A547&gt;TermEnds)))))))</f>
        <v/>
      </c>
      <c r="C547" s="93" t="n"/>
      <c r="D547" s="93" t="n"/>
      <c r="E547" s="93" t="n"/>
      <c r="F547" s="93" t="n"/>
      <c r="G547" s="93" t="n"/>
      <c r="H547" s="94" t="n"/>
    </row>
    <row r="548" ht="15" customHeight="1">
      <c r="A548" s="118" t="n"/>
      <c r="B548" s="93">
        <f>IF($A548="","",IF(TermCount=1,INDEX(TermLabels,1),IF(COUNT(TermEnds)=0,"",INDEX(TermLabels,MIN(TermCount,1+SUMPRODUCT(--(TermEnds&lt;&gt;""),--($A548&gt;TermEnds)))))))</f>
        <v/>
      </c>
      <c r="C548" s="93" t="n"/>
      <c r="D548" s="93" t="n"/>
      <c r="E548" s="93" t="n"/>
      <c r="F548" s="93" t="n"/>
      <c r="G548" s="93" t="n"/>
      <c r="H548" s="94" t="n"/>
    </row>
    <row r="549" ht="15" customHeight="1">
      <c r="A549" s="118" t="n"/>
      <c r="B549" s="93">
        <f>IF($A549="","",IF(TermCount=1,INDEX(TermLabels,1),IF(COUNT(TermEnds)=0,"",INDEX(TermLabels,MIN(TermCount,1+SUMPRODUCT(--(TermEnds&lt;&gt;""),--($A549&gt;TermEnds)))))))</f>
        <v/>
      </c>
      <c r="C549" s="93" t="n"/>
      <c r="D549" s="93" t="n"/>
      <c r="E549" s="93" t="n"/>
      <c r="F549" s="93" t="n"/>
      <c r="G549" s="93" t="n"/>
      <c r="H549" s="94" t="n"/>
    </row>
    <row r="550" ht="15" customHeight="1">
      <c r="A550" s="118" t="n"/>
      <c r="B550" s="93">
        <f>IF($A550="","",IF(TermCount=1,INDEX(TermLabels,1),IF(COUNT(TermEnds)=0,"",INDEX(TermLabels,MIN(TermCount,1+SUMPRODUCT(--(TermEnds&lt;&gt;""),--($A550&gt;TermEnds)))))))</f>
        <v/>
      </c>
      <c r="C550" s="93" t="n"/>
      <c r="D550" s="93" t="n"/>
      <c r="E550" s="93" t="n"/>
      <c r="F550" s="93" t="n"/>
      <c r="G550" s="93" t="n"/>
      <c r="H550" s="94" t="n"/>
    </row>
    <row r="551" ht="15" customHeight="1">
      <c r="A551" s="118" t="n"/>
      <c r="B551" s="93">
        <f>IF($A551="","",IF(TermCount=1,INDEX(TermLabels,1),IF(COUNT(TermEnds)=0,"",INDEX(TermLabels,MIN(TermCount,1+SUMPRODUCT(--(TermEnds&lt;&gt;""),--($A551&gt;TermEnds)))))))</f>
        <v/>
      </c>
      <c r="C551" s="93" t="n"/>
      <c r="D551" s="93" t="n"/>
      <c r="E551" s="93" t="n"/>
      <c r="F551" s="93" t="n"/>
      <c r="G551" s="93" t="n"/>
      <c r="H551" s="94" t="n"/>
    </row>
    <row r="552" ht="15" customHeight="1">
      <c r="A552" s="118" t="n"/>
      <c r="B552" s="93">
        <f>IF($A552="","",IF(TermCount=1,INDEX(TermLabels,1),IF(COUNT(TermEnds)=0,"",INDEX(TermLabels,MIN(TermCount,1+SUMPRODUCT(--(TermEnds&lt;&gt;""),--($A552&gt;TermEnds)))))))</f>
        <v/>
      </c>
      <c r="C552" s="93" t="n"/>
      <c r="D552" s="93" t="n"/>
      <c r="E552" s="93" t="n"/>
      <c r="F552" s="93" t="n"/>
      <c r="G552" s="93" t="n"/>
      <c r="H552" s="94" t="n"/>
    </row>
    <row r="553" ht="15" customHeight="1">
      <c r="A553" s="118" t="n"/>
      <c r="B553" s="93">
        <f>IF($A553="","",IF(TermCount=1,INDEX(TermLabels,1),IF(COUNT(TermEnds)=0,"",INDEX(TermLabels,MIN(TermCount,1+SUMPRODUCT(--(TermEnds&lt;&gt;""),--($A553&gt;TermEnds)))))))</f>
        <v/>
      </c>
      <c r="C553" s="93" t="n"/>
      <c r="D553" s="93" t="n"/>
      <c r="E553" s="93" t="n"/>
      <c r="F553" s="93" t="n"/>
      <c r="G553" s="93" t="n"/>
      <c r="H553" s="94" t="n"/>
    </row>
    <row r="554" ht="15" customHeight="1">
      <c r="A554" s="118" t="n"/>
      <c r="B554" s="93">
        <f>IF($A554="","",IF(TermCount=1,INDEX(TermLabels,1),IF(COUNT(TermEnds)=0,"",INDEX(TermLabels,MIN(TermCount,1+SUMPRODUCT(--(TermEnds&lt;&gt;""),--($A554&gt;TermEnds)))))))</f>
        <v/>
      </c>
      <c r="C554" s="93" t="n"/>
      <c r="D554" s="93" t="n"/>
      <c r="E554" s="93" t="n"/>
      <c r="F554" s="93" t="n"/>
      <c r="G554" s="93" t="n"/>
      <c r="H554" s="94" t="n"/>
    </row>
    <row r="555" ht="15" customHeight="1">
      <c r="A555" s="118" t="n"/>
      <c r="B555" s="93">
        <f>IF($A555="","",IF(TermCount=1,INDEX(TermLabels,1),IF(COUNT(TermEnds)=0,"",INDEX(TermLabels,MIN(TermCount,1+SUMPRODUCT(--(TermEnds&lt;&gt;""),--($A555&gt;TermEnds)))))))</f>
        <v/>
      </c>
      <c r="C555" s="93" t="n"/>
      <c r="D555" s="93" t="n"/>
      <c r="E555" s="93" t="n"/>
      <c r="F555" s="93" t="n"/>
      <c r="G555" s="93" t="n"/>
      <c r="H555" s="94" t="n"/>
    </row>
    <row r="556" ht="15" customHeight="1">
      <c r="A556" s="118" t="n"/>
      <c r="B556" s="93">
        <f>IF($A556="","",IF(TermCount=1,INDEX(TermLabels,1),IF(COUNT(TermEnds)=0,"",INDEX(TermLabels,MIN(TermCount,1+SUMPRODUCT(--(TermEnds&lt;&gt;""),--($A556&gt;TermEnds)))))))</f>
        <v/>
      </c>
      <c r="C556" s="93" t="n"/>
      <c r="D556" s="93" t="n"/>
      <c r="E556" s="93" t="n"/>
      <c r="F556" s="93" t="n"/>
      <c r="G556" s="93" t="n"/>
      <c r="H556" s="94" t="n"/>
    </row>
    <row r="557" ht="15" customHeight="1">
      <c r="A557" s="118" t="n"/>
      <c r="B557" s="93">
        <f>IF($A557="","",IF(TermCount=1,INDEX(TermLabels,1),IF(COUNT(TermEnds)=0,"",INDEX(TermLabels,MIN(TermCount,1+SUMPRODUCT(--(TermEnds&lt;&gt;""),--($A557&gt;TermEnds)))))))</f>
        <v/>
      </c>
      <c r="C557" s="93" t="n"/>
      <c r="D557" s="93" t="n"/>
      <c r="E557" s="93" t="n"/>
      <c r="F557" s="93" t="n"/>
      <c r="G557" s="93" t="n"/>
      <c r="H557" s="94" t="n"/>
    </row>
    <row r="558" ht="15" customHeight="1">
      <c r="A558" s="118" t="n"/>
      <c r="B558" s="93">
        <f>IF($A558="","",IF(TermCount=1,INDEX(TermLabels,1),IF(COUNT(TermEnds)=0,"",INDEX(TermLabels,MIN(TermCount,1+SUMPRODUCT(--(TermEnds&lt;&gt;""),--($A558&gt;TermEnds)))))))</f>
        <v/>
      </c>
      <c r="C558" s="93" t="n"/>
      <c r="D558" s="93" t="n"/>
      <c r="E558" s="93" t="n"/>
      <c r="F558" s="93" t="n"/>
      <c r="G558" s="93" t="n"/>
      <c r="H558" s="94" t="n"/>
    </row>
    <row r="559" ht="15" customHeight="1">
      <c r="A559" s="118" t="n"/>
      <c r="B559" s="93">
        <f>IF($A559="","",IF(TermCount=1,INDEX(TermLabels,1),IF(COUNT(TermEnds)=0,"",INDEX(TermLabels,MIN(TermCount,1+SUMPRODUCT(--(TermEnds&lt;&gt;""),--($A559&gt;TermEnds)))))))</f>
        <v/>
      </c>
      <c r="C559" s="93" t="n"/>
      <c r="D559" s="93" t="n"/>
      <c r="E559" s="93" t="n"/>
      <c r="F559" s="93" t="n"/>
      <c r="G559" s="93" t="n"/>
      <c r="H559" s="94" t="n"/>
    </row>
    <row r="560" ht="15" customHeight="1">
      <c r="A560" s="118" t="n"/>
      <c r="B560" s="93">
        <f>IF($A560="","",IF(TermCount=1,INDEX(TermLabels,1),IF(COUNT(TermEnds)=0,"",INDEX(TermLabels,MIN(TermCount,1+SUMPRODUCT(--(TermEnds&lt;&gt;""),--($A560&gt;TermEnds)))))))</f>
        <v/>
      </c>
      <c r="C560" s="93" t="n"/>
      <c r="D560" s="93" t="n"/>
      <c r="E560" s="93" t="n"/>
      <c r="F560" s="93" t="n"/>
      <c r="G560" s="93" t="n"/>
      <c r="H560" s="94" t="n"/>
    </row>
    <row r="561" ht="15" customHeight="1">
      <c r="A561" s="118" t="n"/>
      <c r="B561" s="93">
        <f>IF($A561="","",IF(TermCount=1,INDEX(TermLabels,1),IF(COUNT(TermEnds)=0,"",INDEX(TermLabels,MIN(TermCount,1+SUMPRODUCT(--(TermEnds&lt;&gt;""),--($A561&gt;TermEnds)))))))</f>
        <v/>
      </c>
      <c r="C561" s="93" t="n"/>
      <c r="D561" s="93" t="n"/>
      <c r="E561" s="93" t="n"/>
      <c r="F561" s="93" t="n"/>
      <c r="G561" s="93" t="n"/>
      <c r="H561" s="94" t="n"/>
    </row>
    <row r="562" ht="15" customHeight="1">
      <c r="A562" s="118" t="n"/>
      <c r="B562" s="93">
        <f>IF($A562="","",IF(TermCount=1,INDEX(TermLabels,1),IF(COUNT(TermEnds)=0,"",INDEX(TermLabels,MIN(TermCount,1+SUMPRODUCT(--(TermEnds&lt;&gt;""),--($A562&gt;TermEnds)))))))</f>
        <v/>
      </c>
      <c r="C562" s="93" t="n"/>
      <c r="D562" s="93" t="n"/>
      <c r="E562" s="93" t="n"/>
      <c r="F562" s="93" t="n"/>
      <c r="G562" s="93" t="n"/>
      <c r="H562" s="94" t="n"/>
    </row>
    <row r="563" ht="15" customHeight="1">
      <c r="A563" s="118" t="n"/>
      <c r="B563" s="93">
        <f>IF($A563="","",IF(TermCount=1,INDEX(TermLabels,1),IF(COUNT(TermEnds)=0,"",INDEX(TermLabels,MIN(TermCount,1+SUMPRODUCT(--(TermEnds&lt;&gt;""),--($A563&gt;TermEnds)))))))</f>
        <v/>
      </c>
      <c r="C563" s="93" t="n"/>
      <c r="D563" s="93" t="n"/>
      <c r="E563" s="93" t="n"/>
      <c r="F563" s="93" t="n"/>
      <c r="G563" s="93" t="n"/>
      <c r="H563" s="94" t="n"/>
    </row>
    <row r="564" ht="15" customHeight="1">
      <c r="A564" s="118" t="n"/>
      <c r="B564" s="93">
        <f>IF($A564="","",IF(TermCount=1,INDEX(TermLabels,1),IF(COUNT(TermEnds)=0,"",INDEX(TermLabels,MIN(TermCount,1+SUMPRODUCT(--(TermEnds&lt;&gt;""),--($A564&gt;TermEnds)))))))</f>
        <v/>
      </c>
      <c r="C564" s="93" t="n"/>
      <c r="D564" s="93" t="n"/>
      <c r="E564" s="93" t="n"/>
      <c r="F564" s="93" t="n"/>
      <c r="G564" s="93" t="n"/>
      <c r="H564" s="94" t="n"/>
    </row>
    <row r="565" ht="15" customHeight="1">
      <c r="A565" s="118" t="n"/>
      <c r="B565" s="93">
        <f>IF($A565="","",IF(TermCount=1,INDEX(TermLabels,1),IF(COUNT(TermEnds)=0,"",INDEX(TermLabels,MIN(TermCount,1+SUMPRODUCT(--(TermEnds&lt;&gt;""),--($A565&gt;TermEnds)))))))</f>
        <v/>
      </c>
      <c r="C565" s="93" t="n"/>
      <c r="D565" s="93" t="n"/>
      <c r="E565" s="93" t="n"/>
      <c r="F565" s="93" t="n"/>
      <c r="G565" s="93" t="n"/>
      <c r="H565" s="94" t="n"/>
    </row>
    <row r="566" ht="15" customHeight="1">
      <c r="A566" s="118" t="n"/>
      <c r="B566" s="93">
        <f>IF($A566="","",IF(TermCount=1,INDEX(TermLabels,1),IF(COUNT(TermEnds)=0,"",INDEX(TermLabels,MIN(TermCount,1+SUMPRODUCT(--(TermEnds&lt;&gt;""),--($A566&gt;TermEnds)))))))</f>
        <v/>
      </c>
      <c r="C566" s="93" t="n"/>
      <c r="D566" s="93" t="n"/>
      <c r="E566" s="93" t="n"/>
      <c r="F566" s="93" t="n"/>
      <c r="G566" s="93" t="n"/>
      <c r="H566" s="94" t="n"/>
    </row>
    <row r="567" ht="15" customHeight="1">
      <c r="A567" s="118" t="n"/>
      <c r="B567" s="93">
        <f>IF($A567="","",IF(TermCount=1,INDEX(TermLabels,1),IF(COUNT(TermEnds)=0,"",INDEX(TermLabels,MIN(TermCount,1+SUMPRODUCT(--(TermEnds&lt;&gt;""),--($A567&gt;TermEnds)))))))</f>
        <v/>
      </c>
      <c r="C567" s="93" t="n"/>
      <c r="D567" s="93" t="n"/>
      <c r="E567" s="93" t="n"/>
      <c r="F567" s="93" t="n"/>
      <c r="G567" s="93" t="n"/>
      <c r="H567" s="94" t="n"/>
    </row>
    <row r="568" ht="15" customHeight="1">
      <c r="A568" s="118" t="n"/>
      <c r="B568" s="93">
        <f>IF($A568="","",IF(TermCount=1,INDEX(TermLabels,1),IF(COUNT(TermEnds)=0,"",INDEX(TermLabels,MIN(TermCount,1+SUMPRODUCT(--(TermEnds&lt;&gt;""),--($A568&gt;TermEnds)))))))</f>
        <v/>
      </c>
      <c r="C568" s="93" t="n"/>
      <c r="D568" s="93" t="n"/>
      <c r="E568" s="93" t="n"/>
      <c r="F568" s="93" t="n"/>
      <c r="G568" s="93" t="n"/>
      <c r="H568" s="94" t="n"/>
    </row>
    <row r="569" ht="15" customHeight="1">
      <c r="A569" s="118" t="n"/>
      <c r="B569" s="93">
        <f>IF($A569="","",IF(TermCount=1,INDEX(TermLabels,1),IF(COUNT(TermEnds)=0,"",INDEX(TermLabels,MIN(TermCount,1+SUMPRODUCT(--(TermEnds&lt;&gt;""),--($A569&gt;TermEnds)))))))</f>
        <v/>
      </c>
      <c r="C569" s="93" t="n"/>
      <c r="D569" s="93" t="n"/>
      <c r="E569" s="93" t="n"/>
      <c r="F569" s="93" t="n"/>
      <c r="G569" s="93" t="n"/>
      <c r="H569" s="94" t="n"/>
    </row>
    <row r="570" ht="15" customHeight="1">
      <c r="A570" s="118" t="n"/>
      <c r="B570" s="93">
        <f>IF($A570="","",IF(TermCount=1,INDEX(TermLabels,1),IF(COUNT(TermEnds)=0,"",INDEX(TermLabels,MIN(TermCount,1+SUMPRODUCT(--(TermEnds&lt;&gt;""),--($A570&gt;TermEnds)))))))</f>
        <v/>
      </c>
      <c r="C570" s="93" t="n"/>
      <c r="D570" s="93" t="n"/>
      <c r="E570" s="93" t="n"/>
      <c r="F570" s="93" t="n"/>
      <c r="G570" s="93" t="n"/>
      <c r="H570" s="94" t="n"/>
    </row>
    <row r="571" ht="15" customHeight="1">
      <c r="A571" s="118" t="n"/>
      <c r="B571" s="93">
        <f>IF($A571="","",IF(TermCount=1,INDEX(TermLabels,1),IF(COUNT(TermEnds)=0,"",INDEX(TermLabels,MIN(TermCount,1+SUMPRODUCT(--(TermEnds&lt;&gt;""),--($A571&gt;TermEnds)))))))</f>
        <v/>
      </c>
      <c r="C571" s="93" t="n"/>
      <c r="D571" s="93" t="n"/>
      <c r="E571" s="93" t="n"/>
      <c r="F571" s="93" t="n"/>
      <c r="G571" s="93" t="n"/>
      <c r="H571" s="94" t="n"/>
    </row>
    <row r="572" ht="15" customHeight="1">
      <c r="A572" s="118" t="n"/>
      <c r="B572" s="93">
        <f>IF($A572="","",IF(TermCount=1,INDEX(TermLabels,1),IF(COUNT(TermEnds)=0,"",INDEX(TermLabels,MIN(TermCount,1+SUMPRODUCT(--(TermEnds&lt;&gt;""),--($A572&gt;TermEnds)))))))</f>
        <v/>
      </c>
      <c r="C572" s="93" t="n"/>
      <c r="D572" s="93" t="n"/>
      <c r="E572" s="93" t="n"/>
      <c r="F572" s="93" t="n"/>
      <c r="G572" s="93" t="n"/>
      <c r="H572" s="94" t="n"/>
    </row>
    <row r="573" ht="15" customHeight="1">
      <c r="A573" s="118" t="n"/>
      <c r="B573" s="93">
        <f>IF($A573="","",IF(TermCount=1,INDEX(TermLabels,1),IF(COUNT(TermEnds)=0,"",INDEX(TermLabels,MIN(TermCount,1+SUMPRODUCT(--(TermEnds&lt;&gt;""),--($A573&gt;TermEnds)))))))</f>
        <v/>
      </c>
      <c r="C573" s="93" t="n"/>
      <c r="D573" s="93" t="n"/>
      <c r="E573" s="93" t="n"/>
      <c r="F573" s="93" t="n"/>
      <c r="G573" s="93" t="n"/>
      <c r="H573" s="94" t="n"/>
    </row>
    <row r="574" ht="15" customHeight="1">
      <c r="A574" s="118" t="n"/>
      <c r="B574" s="93">
        <f>IF($A574="","",IF(TermCount=1,INDEX(TermLabels,1),IF(COUNT(TermEnds)=0,"",INDEX(TermLabels,MIN(TermCount,1+SUMPRODUCT(--(TermEnds&lt;&gt;""),--($A574&gt;TermEnds)))))))</f>
        <v/>
      </c>
      <c r="C574" s="93" t="n"/>
      <c r="D574" s="93" t="n"/>
      <c r="E574" s="93" t="n"/>
      <c r="F574" s="93" t="n"/>
      <c r="G574" s="93" t="n"/>
      <c r="H574" s="94" t="n"/>
    </row>
    <row r="575" ht="15" customHeight="1">
      <c r="A575" s="118" t="n"/>
      <c r="B575" s="93">
        <f>IF($A575="","",IF(TermCount=1,INDEX(TermLabels,1),IF(COUNT(TermEnds)=0,"",INDEX(TermLabels,MIN(TermCount,1+SUMPRODUCT(--(TermEnds&lt;&gt;""),--($A575&gt;TermEnds)))))))</f>
        <v/>
      </c>
      <c r="C575" s="93" t="n"/>
      <c r="D575" s="93" t="n"/>
      <c r="E575" s="93" t="n"/>
      <c r="F575" s="93" t="n"/>
      <c r="G575" s="93" t="n"/>
      <c r="H575" s="94" t="n"/>
    </row>
    <row r="576" ht="15" customHeight="1">
      <c r="A576" s="118" t="n"/>
      <c r="B576" s="93">
        <f>IF($A576="","",IF(TermCount=1,INDEX(TermLabels,1),IF(COUNT(TermEnds)=0,"",INDEX(TermLabels,MIN(TermCount,1+SUMPRODUCT(--(TermEnds&lt;&gt;""),--($A576&gt;TermEnds)))))))</f>
        <v/>
      </c>
      <c r="C576" s="93" t="n"/>
      <c r="D576" s="93" t="n"/>
      <c r="E576" s="93" t="n"/>
      <c r="F576" s="93" t="n"/>
      <c r="G576" s="93" t="n"/>
      <c r="H576" s="94" t="n"/>
    </row>
    <row r="577" ht="15" customHeight="1">
      <c r="A577" s="118" t="n"/>
      <c r="B577" s="93">
        <f>IF($A577="","",IF(TermCount=1,INDEX(TermLabels,1),IF(COUNT(TermEnds)=0,"",INDEX(TermLabels,MIN(TermCount,1+SUMPRODUCT(--(TermEnds&lt;&gt;""),--($A577&gt;TermEnds)))))))</f>
        <v/>
      </c>
      <c r="C577" s="93" t="n"/>
      <c r="D577" s="93" t="n"/>
      <c r="E577" s="93" t="n"/>
      <c r="F577" s="93" t="n"/>
      <c r="G577" s="93" t="n"/>
      <c r="H577" s="94" t="n"/>
    </row>
    <row r="578" ht="15" customHeight="1">
      <c r="A578" s="118" t="n"/>
      <c r="B578" s="93">
        <f>IF($A578="","",IF(TermCount=1,INDEX(TermLabels,1),IF(COUNT(TermEnds)=0,"",INDEX(TermLabels,MIN(TermCount,1+SUMPRODUCT(--(TermEnds&lt;&gt;""),--($A578&gt;TermEnds)))))))</f>
        <v/>
      </c>
      <c r="C578" s="93" t="n"/>
      <c r="D578" s="93" t="n"/>
      <c r="E578" s="93" t="n"/>
      <c r="F578" s="93" t="n"/>
      <c r="G578" s="93" t="n"/>
      <c r="H578" s="94" t="n"/>
    </row>
    <row r="579" ht="15" customHeight="1">
      <c r="A579" s="118" t="n"/>
      <c r="B579" s="93">
        <f>IF($A579="","",IF(TermCount=1,INDEX(TermLabels,1),IF(COUNT(TermEnds)=0,"",INDEX(TermLabels,MIN(TermCount,1+SUMPRODUCT(--(TermEnds&lt;&gt;""),--($A579&gt;TermEnds)))))))</f>
        <v/>
      </c>
      <c r="C579" s="93" t="n"/>
      <c r="D579" s="93" t="n"/>
      <c r="E579" s="93" t="n"/>
      <c r="F579" s="93" t="n"/>
      <c r="G579" s="93" t="n"/>
      <c r="H579" s="94" t="n"/>
    </row>
    <row r="580" ht="15" customHeight="1">
      <c r="A580" s="118" t="n"/>
      <c r="B580" s="93">
        <f>IF($A580="","",IF(TermCount=1,INDEX(TermLabels,1),IF(COUNT(TermEnds)=0,"",INDEX(TermLabels,MIN(TermCount,1+SUMPRODUCT(--(TermEnds&lt;&gt;""),--($A580&gt;TermEnds)))))))</f>
        <v/>
      </c>
      <c r="C580" s="93" t="n"/>
      <c r="D580" s="93" t="n"/>
      <c r="E580" s="93" t="n"/>
      <c r="F580" s="93" t="n"/>
      <c r="G580" s="93" t="n"/>
      <c r="H580" s="94" t="n"/>
    </row>
    <row r="581" ht="15" customHeight="1">
      <c r="A581" s="118" t="n"/>
      <c r="B581" s="93">
        <f>IF($A581="","",IF(TermCount=1,INDEX(TermLabels,1),IF(COUNT(TermEnds)=0,"",INDEX(TermLabels,MIN(TermCount,1+SUMPRODUCT(--(TermEnds&lt;&gt;""),--($A581&gt;TermEnds)))))))</f>
        <v/>
      </c>
      <c r="C581" s="93" t="n"/>
      <c r="D581" s="93" t="n"/>
      <c r="E581" s="93" t="n"/>
      <c r="F581" s="93" t="n"/>
      <c r="G581" s="93" t="n"/>
      <c r="H581" s="94" t="n"/>
    </row>
    <row r="582" ht="15" customHeight="1">
      <c r="A582" s="118" t="n"/>
      <c r="B582" s="93">
        <f>IF($A582="","",IF(TermCount=1,INDEX(TermLabels,1),IF(COUNT(TermEnds)=0,"",INDEX(TermLabels,MIN(TermCount,1+SUMPRODUCT(--(TermEnds&lt;&gt;""),--($A582&gt;TermEnds)))))))</f>
        <v/>
      </c>
      <c r="C582" s="93" t="n"/>
      <c r="D582" s="93" t="n"/>
      <c r="E582" s="93" t="n"/>
      <c r="F582" s="93" t="n"/>
      <c r="G582" s="93" t="n"/>
      <c r="H582" s="94" t="n"/>
    </row>
    <row r="583" ht="15" customHeight="1">
      <c r="A583" s="118" t="n"/>
      <c r="B583" s="93">
        <f>IF($A583="","",IF(TermCount=1,INDEX(TermLabels,1),IF(COUNT(TermEnds)=0,"",INDEX(TermLabels,MIN(TermCount,1+SUMPRODUCT(--(TermEnds&lt;&gt;""),--($A583&gt;TermEnds)))))))</f>
        <v/>
      </c>
      <c r="C583" s="93" t="n"/>
      <c r="D583" s="93" t="n"/>
      <c r="E583" s="93" t="n"/>
      <c r="F583" s="93" t="n"/>
      <c r="G583" s="93" t="n"/>
      <c r="H583" s="94" t="n"/>
    </row>
    <row r="584" ht="15" customHeight="1">
      <c r="A584" s="118" t="n"/>
      <c r="B584" s="93">
        <f>IF($A584="","",IF(TermCount=1,INDEX(TermLabels,1),IF(COUNT(TermEnds)=0,"",INDEX(TermLabels,MIN(TermCount,1+SUMPRODUCT(--(TermEnds&lt;&gt;""),--($A584&gt;TermEnds)))))))</f>
        <v/>
      </c>
      <c r="C584" s="93" t="n"/>
      <c r="D584" s="93" t="n"/>
      <c r="E584" s="93" t="n"/>
      <c r="F584" s="93" t="n"/>
      <c r="G584" s="93" t="n"/>
      <c r="H584" s="94" t="n"/>
    </row>
    <row r="585" ht="15" customHeight="1">
      <c r="A585" s="118" t="n"/>
      <c r="B585" s="93">
        <f>IF($A585="","",IF(TermCount=1,INDEX(TermLabels,1),IF(COUNT(TermEnds)=0,"",INDEX(TermLabels,MIN(TermCount,1+SUMPRODUCT(--(TermEnds&lt;&gt;""),--($A585&gt;TermEnds)))))))</f>
        <v/>
      </c>
      <c r="C585" s="93" t="n"/>
      <c r="D585" s="93" t="n"/>
      <c r="E585" s="93" t="n"/>
      <c r="F585" s="93" t="n"/>
      <c r="G585" s="93" t="n"/>
      <c r="H585" s="94" t="n"/>
    </row>
    <row r="586" ht="15" customHeight="1">
      <c r="A586" s="118" t="n"/>
      <c r="B586" s="93">
        <f>IF($A586="","",IF(TermCount=1,INDEX(TermLabels,1),IF(COUNT(TermEnds)=0,"",INDEX(TermLabels,MIN(TermCount,1+SUMPRODUCT(--(TermEnds&lt;&gt;""),--($A586&gt;TermEnds)))))))</f>
        <v/>
      </c>
      <c r="C586" s="93" t="n"/>
      <c r="D586" s="93" t="n"/>
      <c r="E586" s="93" t="n"/>
      <c r="F586" s="93" t="n"/>
      <c r="G586" s="93" t="n"/>
      <c r="H586" s="94" t="n"/>
    </row>
    <row r="587" ht="15" customHeight="1">
      <c r="A587" s="118" t="n"/>
      <c r="B587" s="93">
        <f>IF($A587="","",IF(TermCount=1,INDEX(TermLabels,1),IF(COUNT(TermEnds)=0,"",INDEX(TermLabels,MIN(TermCount,1+SUMPRODUCT(--(TermEnds&lt;&gt;""),--($A587&gt;TermEnds)))))))</f>
        <v/>
      </c>
      <c r="C587" s="93" t="n"/>
      <c r="D587" s="93" t="n"/>
      <c r="E587" s="93" t="n"/>
      <c r="F587" s="93" t="n"/>
      <c r="G587" s="93" t="n"/>
      <c r="H587" s="94" t="n"/>
    </row>
    <row r="588" ht="15" customHeight="1">
      <c r="A588" s="118" t="n"/>
      <c r="B588" s="93">
        <f>IF($A588="","",IF(TermCount=1,INDEX(TermLabels,1),IF(COUNT(TermEnds)=0,"",INDEX(TermLabels,MIN(TermCount,1+SUMPRODUCT(--(TermEnds&lt;&gt;""),--($A588&gt;TermEnds)))))))</f>
        <v/>
      </c>
      <c r="C588" s="93" t="n"/>
      <c r="D588" s="93" t="n"/>
      <c r="E588" s="93" t="n"/>
      <c r="F588" s="93" t="n"/>
      <c r="G588" s="93" t="n"/>
      <c r="H588" s="94" t="n"/>
    </row>
    <row r="589" ht="15" customHeight="1">
      <c r="A589" s="118" t="n"/>
      <c r="B589" s="93">
        <f>IF($A589="","",IF(TermCount=1,INDEX(TermLabels,1),IF(COUNT(TermEnds)=0,"",INDEX(TermLabels,MIN(TermCount,1+SUMPRODUCT(--(TermEnds&lt;&gt;""),--($A589&gt;TermEnds)))))))</f>
        <v/>
      </c>
      <c r="C589" s="93" t="n"/>
      <c r="D589" s="93" t="n"/>
      <c r="E589" s="93" t="n"/>
      <c r="F589" s="93" t="n"/>
      <c r="G589" s="93" t="n"/>
      <c r="H589" s="94" t="n"/>
    </row>
    <row r="590" ht="15" customHeight="1">
      <c r="A590" s="118" t="n"/>
      <c r="B590" s="93">
        <f>IF($A590="","",IF(TermCount=1,INDEX(TermLabels,1),IF(COUNT(TermEnds)=0,"",INDEX(TermLabels,MIN(TermCount,1+SUMPRODUCT(--(TermEnds&lt;&gt;""),--($A590&gt;TermEnds)))))))</f>
        <v/>
      </c>
      <c r="C590" s="93" t="n"/>
      <c r="D590" s="93" t="n"/>
      <c r="E590" s="93" t="n"/>
      <c r="F590" s="93" t="n"/>
      <c r="G590" s="93" t="n"/>
      <c r="H590" s="94" t="n"/>
    </row>
    <row r="591" ht="15" customHeight="1">
      <c r="A591" s="118" t="n"/>
      <c r="B591" s="93">
        <f>IF($A591="","",IF(TermCount=1,INDEX(TermLabels,1),IF(COUNT(TermEnds)=0,"",INDEX(TermLabels,MIN(TermCount,1+SUMPRODUCT(--(TermEnds&lt;&gt;""),--($A591&gt;TermEnds)))))))</f>
        <v/>
      </c>
      <c r="C591" s="93" t="n"/>
      <c r="D591" s="93" t="n"/>
      <c r="E591" s="93" t="n"/>
      <c r="F591" s="93" t="n"/>
      <c r="G591" s="93" t="n"/>
      <c r="H591" s="94" t="n"/>
    </row>
    <row r="592" ht="15" customHeight="1">
      <c r="A592" s="118" t="n"/>
      <c r="B592" s="93">
        <f>IF($A592="","",IF(TermCount=1,INDEX(TermLabels,1),IF(COUNT(TermEnds)=0,"",INDEX(TermLabels,MIN(TermCount,1+SUMPRODUCT(--(TermEnds&lt;&gt;""),--($A592&gt;TermEnds)))))))</f>
        <v/>
      </c>
      <c r="C592" s="93" t="n"/>
      <c r="D592" s="93" t="n"/>
      <c r="E592" s="93" t="n"/>
      <c r="F592" s="93" t="n"/>
      <c r="G592" s="93" t="n"/>
      <c r="H592" s="94" t="n"/>
    </row>
    <row r="593" ht="15" customHeight="1">
      <c r="A593" s="118" t="n"/>
      <c r="B593" s="93">
        <f>IF($A593="","",IF(TermCount=1,INDEX(TermLabels,1),IF(COUNT(TermEnds)=0,"",INDEX(TermLabels,MIN(TermCount,1+SUMPRODUCT(--(TermEnds&lt;&gt;""),--($A593&gt;TermEnds)))))))</f>
        <v/>
      </c>
      <c r="C593" s="93" t="n"/>
      <c r="D593" s="93" t="n"/>
      <c r="E593" s="93" t="n"/>
      <c r="F593" s="93" t="n"/>
      <c r="G593" s="93" t="n"/>
      <c r="H593" s="94" t="n"/>
    </row>
    <row r="594" ht="15" customHeight="1">
      <c r="A594" s="118" t="n"/>
      <c r="B594" s="93">
        <f>IF($A594="","",IF(TermCount=1,INDEX(TermLabels,1),IF(COUNT(TermEnds)=0,"",INDEX(TermLabels,MIN(TermCount,1+SUMPRODUCT(--(TermEnds&lt;&gt;""),--($A594&gt;TermEnds)))))))</f>
        <v/>
      </c>
      <c r="C594" s="93" t="n"/>
      <c r="D594" s="93" t="n"/>
      <c r="E594" s="93" t="n"/>
      <c r="F594" s="93" t="n"/>
      <c r="G594" s="93" t="n"/>
      <c r="H594" s="94" t="n"/>
    </row>
    <row r="595" ht="15" customHeight="1">
      <c r="A595" s="118" t="n"/>
      <c r="B595" s="93">
        <f>IF($A595="","",IF(TermCount=1,INDEX(TermLabels,1),IF(COUNT(TermEnds)=0,"",INDEX(TermLabels,MIN(TermCount,1+SUMPRODUCT(--(TermEnds&lt;&gt;""),--($A595&gt;TermEnds)))))))</f>
        <v/>
      </c>
      <c r="C595" s="93" t="n"/>
      <c r="D595" s="93" t="n"/>
      <c r="E595" s="93" t="n"/>
      <c r="F595" s="93" t="n"/>
      <c r="G595" s="93" t="n"/>
      <c r="H595" s="94" t="n"/>
    </row>
    <row r="596" ht="15" customHeight="1">
      <c r="A596" s="118" t="n"/>
      <c r="B596" s="93">
        <f>IF($A596="","",IF(TermCount=1,INDEX(TermLabels,1),IF(COUNT(TermEnds)=0,"",INDEX(TermLabels,MIN(TermCount,1+SUMPRODUCT(--(TermEnds&lt;&gt;""),--($A596&gt;TermEnds)))))))</f>
        <v/>
      </c>
      <c r="C596" s="93" t="n"/>
      <c r="D596" s="93" t="n"/>
      <c r="E596" s="93" t="n"/>
      <c r="F596" s="93" t="n"/>
      <c r="G596" s="93" t="n"/>
      <c r="H596" s="94" t="n"/>
    </row>
    <row r="597" ht="15" customHeight="1">
      <c r="A597" s="118" t="n"/>
      <c r="B597" s="93">
        <f>IF($A597="","",IF(TermCount=1,INDEX(TermLabels,1),IF(COUNT(TermEnds)=0,"",INDEX(TermLabels,MIN(TermCount,1+SUMPRODUCT(--(TermEnds&lt;&gt;""),--($A597&gt;TermEnds)))))))</f>
        <v/>
      </c>
      <c r="C597" s="93" t="n"/>
      <c r="D597" s="93" t="n"/>
      <c r="E597" s="93" t="n"/>
      <c r="F597" s="93" t="n"/>
      <c r="G597" s="93" t="n"/>
      <c r="H597" s="94" t="n"/>
    </row>
    <row r="598" ht="15" customHeight="1">
      <c r="A598" s="118" t="n"/>
      <c r="B598" s="93">
        <f>IF($A598="","",IF(TermCount=1,INDEX(TermLabels,1),IF(COUNT(TermEnds)=0,"",INDEX(TermLabels,MIN(TermCount,1+SUMPRODUCT(--(TermEnds&lt;&gt;""),--($A598&gt;TermEnds)))))))</f>
        <v/>
      </c>
      <c r="C598" s="93" t="n"/>
      <c r="D598" s="93" t="n"/>
      <c r="E598" s="93" t="n"/>
      <c r="F598" s="93" t="n"/>
      <c r="G598" s="93" t="n"/>
      <c r="H598" s="94" t="n"/>
    </row>
    <row r="599" ht="15" customHeight="1">
      <c r="A599" s="118" t="n"/>
      <c r="B599" s="93">
        <f>IF($A599="","",IF(TermCount=1,INDEX(TermLabels,1),IF(COUNT(TermEnds)=0,"",INDEX(TermLabels,MIN(TermCount,1+SUMPRODUCT(--(TermEnds&lt;&gt;""),--($A599&gt;TermEnds)))))))</f>
        <v/>
      </c>
      <c r="C599" s="93" t="n"/>
      <c r="D599" s="93" t="n"/>
      <c r="E599" s="93" t="n"/>
      <c r="F599" s="93" t="n"/>
      <c r="G599" s="93" t="n"/>
      <c r="H599" s="94" t="n"/>
    </row>
    <row r="600" ht="15" customHeight="1">
      <c r="A600" s="118" t="n"/>
      <c r="B600" s="93">
        <f>IF($A600="","",IF(TermCount=1,INDEX(TermLabels,1),IF(COUNT(TermEnds)=0,"",INDEX(TermLabels,MIN(TermCount,1+SUMPRODUCT(--(TermEnds&lt;&gt;""),--($A600&gt;TermEnds)))))))</f>
        <v/>
      </c>
      <c r="C600" s="93" t="n"/>
      <c r="D600" s="93" t="n"/>
      <c r="E600" s="93" t="n"/>
      <c r="F600" s="93" t="n"/>
      <c r="G600" s="93" t="n"/>
      <c r="H600" s="94" t="n"/>
    </row>
    <row r="601" ht="15" customHeight="1">
      <c r="A601" s="118" t="n"/>
      <c r="B601" s="93">
        <f>IF($A601="","",IF(TermCount=1,INDEX(TermLabels,1),IF(COUNT(TermEnds)=0,"",INDEX(TermLabels,MIN(TermCount,1+SUMPRODUCT(--(TermEnds&lt;&gt;""),--($A601&gt;TermEnds)))))))</f>
        <v/>
      </c>
      <c r="C601" s="93" t="n"/>
      <c r="D601" s="93" t="n"/>
      <c r="E601" s="93" t="n"/>
      <c r="F601" s="93" t="n"/>
      <c r="G601" s="93" t="n"/>
      <c r="H601" s="94" t="n"/>
    </row>
    <row r="602" ht="15" customHeight="1">
      <c r="A602" s="118" t="n"/>
      <c r="B602" s="93">
        <f>IF($A602="","",IF(TermCount=1,INDEX(TermLabels,1),IF(COUNT(TermEnds)=0,"",INDEX(TermLabels,MIN(TermCount,1+SUMPRODUCT(--(TermEnds&lt;&gt;""),--($A602&gt;TermEnds)))))))</f>
        <v/>
      </c>
      <c r="C602" s="93" t="n"/>
      <c r="D602" s="93" t="n"/>
      <c r="E602" s="93" t="n"/>
      <c r="F602" s="93" t="n"/>
      <c r="G602" s="93" t="n"/>
      <c r="H602" s="94" t="n"/>
    </row>
    <row r="603" ht="15" customHeight="1">
      <c r="A603" s="118" t="n"/>
      <c r="B603" s="93">
        <f>IF($A603="","",IF(TermCount=1,INDEX(TermLabels,1),IF(COUNT(TermEnds)=0,"",INDEX(TermLabels,MIN(TermCount,1+SUMPRODUCT(--(TermEnds&lt;&gt;""),--($A603&gt;TermEnds)))))))</f>
        <v/>
      </c>
      <c r="C603" s="93" t="n"/>
      <c r="D603" s="93" t="n"/>
      <c r="E603" s="93" t="n"/>
      <c r="F603" s="93" t="n"/>
      <c r="G603" s="93" t="n"/>
      <c r="H603" s="94" t="n"/>
    </row>
    <row r="604" ht="15" customHeight="1">
      <c r="A604" s="118" t="n"/>
      <c r="B604" s="93">
        <f>IF($A604="","",IF(TermCount=1,INDEX(TermLabels,1),IF(COUNT(TermEnds)=0,"",INDEX(TermLabels,MIN(TermCount,1+SUMPRODUCT(--(TermEnds&lt;&gt;""),--($A604&gt;TermEnds)))))))</f>
        <v/>
      </c>
      <c r="C604" s="93" t="n"/>
      <c r="D604" s="93" t="n"/>
      <c r="E604" s="93" t="n"/>
      <c r="F604" s="93" t="n"/>
      <c r="G604" s="93" t="n"/>
      <c r="H604" s="94" t="n"/>
    </row>
    <row r="605" ht="15" customHeight="1">
      <c r="A605" s="118" t="n"/>
      <c r="B605" s="93">
        <f>IF($A605="","",IF(TermCount=1,INDEX(TermLabels,1),IF(COUNT(TermEnds)=0,"",INDEX(TermLabels,MIN(TermCount,1+SUMPRODUCT(--(TermEnds&lt;&gt;""),--($A605&gt;TermEnds)))))))</f>
        <v/>
      </c>
      <c r="C605" s="93" t="n"/>
      <c r="D605" s="93" t="n"/>
      <c r="E605" s="93" t="n"/>
      <c r="F605" s="93" t="n"/>
      <c r="G605" s="93" t="n"/>
      <c r="H605" s="94" t="n"/>
    </row>
    <row r="606" ht="15" customHeight="1">
      <c r="A606" s="118" t="n"/>
      <c r="B606" s="93">
        <f>IF($A606="","",IF(TermCount=1,INDEX(TermLabels,1),IF(COUNT(TermEnds)=0,"",INDEX(TermLabels,MIN(TermCount,1+SUMPRODUCT(--(TermEnds&lt;&gt;""),--($A606&gt;TermEnds)))))))</f>
        <v/>
      </c>
      <c r="C606" s="93" t="n"/>
      <c r="D606" s="93" t="n"/>
      <c r="E606" s="93" t="n"/>
      <c r="F606" s="93" t="n"/>
      <c r="G606" s="93" t="n"/>
      <c r="H606" s="94" t="n"/>
    </row>
    <row r="607" ht="15" customHeight="1">
      <c r="A607" s="118" t="n"/>
      <c r="B607" s="93">
        <f>IF($A607="","",IF(TermCount=1,INDEX(TermLabels,1),IF(COUNT(TermEnds)=0,"",INDEX(TermLabels,MIN(TermCount,1+SUMPRODUCT(--(TermEnds&lt;&gt;""),--($A607&gt;TermEnds)))))))</f>
        <v/>
      </c>
      <c r="C607" s="93" t="n"/>
      <c r="D607" s="93" t="n"/>
      <c r="E607" s="93" t="n"/>
      <c r="F607" s="93" t="n"/>
      <c r="G607" s="93" t="n"/>
      <c r="H607" s="94" t="n"/>
    </row>
    <row r="608" ht="15" customHeight="1">
      <c r="A608" s="118" t="n"/>
      <c r="B608" s="93">
        <f>IF($A608="","",IF(TermCount=1,INDEX(TermLabels,1),IF(COUNT(TermEnds)=0,"",INDEX(TermLabels,MIN(TermCount,1+SUMPRODUCT(--(TermEnds&lt;&gt;""),--($A608&gt;TermEnds)))))))</f>
        <v/>
      </c>
      <c r="C608" s="93" t="n"/>
      <c r="D608" s="93" t="n"/>
      <c r="E608" s="93" t="n"/>
      <c r="F608" s="93" t="n"/>
      <c r="G608" s="93" t="n"/>
      <c r="H608" s="94" t="n"/>
    </row>
    <row r="609" ht="15" customHeight="1">
      <c r="A609" s="118" t="n"/>
      <c r="B609" s="93">
        <f>IF($A609="","",IF(TermCount=1,INDEX(TermLabels,1),IF(COUNT(TermEnds)=0,"",INDEX(TermLabels,MIN(TermCount,1+SUMPRODUCT(--(TermEnds&lt;&gt;""),--($A609&gt;TermEnds)))))))</f>
        <v/>
      </c>
      <c r="C609" s="93" t="n"/>
      <c r="D609" s="93" t="n"/>
      <c r="E609" s="93" t="n"/>
      <c r="F609" s="93" t="n"/>
      <c r="G609" s="93" t="n"/>
      <c r="H609" s="94" t="n"/>
    </row>
    <row r="610" ht="15" customHeight="1">
      <c r="A610" s="118" t="n"/>
      <c r="B610" s="93">
        <f>IF($A610="","",IF(TermCount=1,INDEX(TermLabels,1),IF(COUNT(TermEnds)=0,"",INDEX(TermLabels,MIN(TermCount,1+SUMPRODUCT(--(TermEnds&lt;&gt;""),--($A610&gt;TermEnds)))))))</f>
        <v/>
      </c>
      <c r="C610" s="93" t="n"/>
      <c r="D610" s="93" t="n"/>
      <c r="E610" s="93" t="n"/>
      <c r="F610" s="93" t="n"/>
      <c r="G610" s="93" t="n"/>
      <c r="H610" s="94" t="n"/>
    </row>
    <row r="611" ht="15" customHeight="1">
      <c r="A611" s="118" t="n"/>
      <c r="B611" s="93">
        <f>IF($A611="","",IF(TermCount=1,INDEX(TermLabels,1),IF(COUNT(TermEnds)=0,"",INDEX(TermLabels,MIN(TermCount,1+SUMPRODUCT(--(TermEnds&lt;&gt;""),--($A611&gt;TermEnds)))))))</f>
        <v/>
      </c>
      <c r="C611" s="93" t="n"/>
      <c r="D611" s="93" t="n"/>
      <c r="E611" s="93" t="n"/>
      <c r="F611" s="93" t="n"/>
      <c r="G611" s="93" t="n"/>
      <c r="H611" s="94" t="n"/>
    </row>
    <row r="612" ht="15" customHeight="1">
      <c r="A612" s="118" t="n"/>
      <c r="B612" s="93">
        <f>IF($A612="","",IF(TermCount=1,INDEX(TermLabels,1),IF(COUNT(TermEnds)=0,"",INDEX(TermLabels,MIN(TermCount,1+SUMPRODUCT(--(TermEnds&lt;&gt;""),--($A612&gt;TermEnds)))))))</f>
        <v/>
      </c>
      <c r="C612" s="93" t="n"/>
      <c r="D612" s="93" t="n"/>
      <c r="E612" s="93" t="n"/>
      <c r="F612" s="93" t="n"/>
      <c r="G612" s="93" t="n"/>
      <c r="H612" s="94" t="n"/>
    </row>
    <row r="613" ht="15" customHeight="1">
      <c r="A613" s="118" t="n"/>
      <c r="B613" s="93">
        <f>IF($A613="","",IF(TermCount=1,INDEX(TermLabels,1),IF(COUNT(TermEnds)=0,"",INDEX(TermLabels,MIN(TermCount,1+SUMPRODUCT(--(TermEnds&lt;&gt;""),--($A613&gt;TermEnds)))))))</f>
        <v/>
      </c>
      <c r="C613" s="93" t="n"/>
      <c r="D613" s="93" t="n"/>
      <c r="E613" s="93" t="n"/>
      <c r="F613" s="93" t="n"/>
      <c r="G613" s="93" t="n"/>
      <c r="H613" s="94" t="n"/>
    </row>
    <row r="614" ht="15" customHeight="1">
      <c r="A614" s="118" t="n"/>
      <c r="B614" s="93">
        <f>IF($A614="","",IF(TermCount=1,INDEX(TermLabels,1),IF(COUNT(TermEnds)=0,"",INDEX(TermLabels,MIN(TermCount,1+SUMPRODUCT(--(TermEnds&lt;&gt;""),--($A614&gt;TermEnds)))))))</f>
        <v/>
      </c>
      <c r="C614" s="93" t="n"/>
      <c r="D614" s="93" t="n"/>
      <c r="E614" s="93" t="n"/>
      <c r="F614" s="93" t="n"/>
      <c r="G614" s="93" t="n"/>
      <c r="H614" s="94" t="n"/>
    </row>
    <row r="615" ht="15" customHeight="1">
      <c r="A615" s="118" t="n"/>
      <c r="B615" s="93">
        <f>IF($A615="","",IF(TermCount=1,INDEX(TermLabels,1),IF(COUNT(TermEnds)=0,"",INDEX(TermLabels,MIN(TermCount,1+SUMPRODUCT(--(TermEnds&lt;&gt;""),--($A615&gt;TermEnds)))))))</f>
        <v/>
      </c>
      <c r="C615" s="93" t="n"/>
      <c r="D615" s="93" t="n"/>
      <c r="E615" s="93" t="n"/>
      <c r="F615" s="93" t="n"/>
      <c r="G615" s="93" t="n"/>
      <c r="H615" s="94" t="n"/>
    </row>
    <row r="616" ht="15" customHeight="1">
      <c r="A616" s="118" t="n"/>
      <c r="B616" s="93">
        <f>IF($A616="","",IF(TermCount=1,INDEX(TermLabels,1),IF(COUNT(TermEnds)=0,"",INDEX(TermLabels,MIN(TermCount,1+SUMPRODUCT(--(TermEnds&lt;&gt;""),--($A616&gt;TermEnds)))))))</f>
        <v/>
      </c>
      <c r="C616" s="93" t="n"/>
      <c r="D616" s="93" t="n"/>
      <c r="E616" s="93" t="n"/>
      <c r="F616" s="93" t="n"/>
      <c r="G616" s="93" t="n"/>
      <c r="H616" s="94" t="n"/>
    </row>
    <row r="617" ht="15" customHeight="1">
      <c r="A617" s="118" t="n"/>
      <c r="B617" s="93">
        <f>IF($A617="","",IF(TermCount=1,INDEX(TermLabels,1),IF(COUNT(TermEnds)=0,"",INDEX(TermLabels,MIN(TermCount,1+SUMPRODUCT(--(TermEnds&lt;&gt;""),--($A617&gt;TermEnds)))))))</f>
        <v/>
      </c>
      <c r="C617" s="93" t="n"/>
      <c r="D617" s="93" t="n"/>
      <c r="E617" s="93" t="n"/>
      <c r="F617" s="93" t="n"/>
      <c r="G617" s="93" t="n"/>
      <c r="H617" s="94" t="n"/>
    </row>
    <row r="618" ht="15" customHeight="1">
      <c r="A618" s="118" t="n"/>
      <c r="B618" s="93">
        <f>IF($A618="","",IF(TermCount=1,INDEX(TermLabels,1),IF(COUNT(TermEnds)=0,"",INDEX(TermLabels,MIN(TermCount,1+SUMPRODUCT(--(TermEnds&lt;&gt;""),--($A618&gt;TermEnds)))))))</f>
        <v/>
      </c>
      <c r="C618" s="93" t="n"/>
      <c r="D618" s="93" t="n"/>
      <c r="E618" s="93" t="n"/>
      <c r="F618" s="93" t="n"/>
      <c r="G618" s="93" t="n"/>
      <c r="H618" s="94" t="n"/>
    </row>
    <row r="619" ht="15" customHeight="1">
      <c r="A619" s="118" t="n"/>
      <c r="B619" s="93">
        <f>IF($A619="","",IF(TermCount=1,INDEX(TermLabels,1),IF(COUNT(TermEnds)=0,"",INDEX(TermLabels,MIN(TermCount,1+SUMPRODUCT(--(TermEnds&lt;&gt;""),--($A619&gt;TermEnds)))))))</f>
        <v/>
      </c>
      <c r="C619" s="93" t="n"/>
      <c r="D619" s="93" t="n"/>
      <c r="E619" s="93" t="n"/>
      <c r="F619" s="93" t="n"/>
      <c r="G619" s="93" t="n"/>
      <c r="H619" s="94" t="n"/>
    </row>
    <row r="620" ht="15" customHeight="1">
      <c r="A620" s="118" t="n"/>
      <c r="B620" s="93">
        <f>IF($A620="","",IF(TermCount=1,INDEX(TermLabels,1),IF(COUNT(TermEnds)=0,"",INDEX(TermLabels,MIN(TermCount,1+SUMPRODUCT(--(TermEnds&lt;&gt;""),--($A620&gt;TermEnds)))))))</f>
        <v/>
      </c>
      <c r="C620" s="93" t="n"/>
      <c r="D620" s="93" t="n"/>
      <c r="E620" s="93" t="n"/>
      <c r="F620" s="93" t="n"/>
      <c r="G620" s="93" t="n"/>
      <c r="H620" s="94" t="n"/>
    </row>
    <row r="621" ht="15" customHeight="1">
      <c r="A621" s="118" t="n"/>
      <c r="B621" s="93">
        <f>IF($A621="","",IF(TermCount=1,INDEX(TermLabels,1),IF(COUNT(TermEnds)=0,"",INDEX(TermLabels,MIN(TermCount,1+SUMPRODUCT(--(TermEnds&lt;&gt;""),--($A621&gt;TermEnds)))))))</f>
        <v/>
      </c>
      <c r="C621" s="93" t="n"/>
      <c r="D621" s="93" t="n"/>
      <c r="E621" s="93" t="n"/>
      <c r="F621" s="93" t="n"/>
      <c r="G621" s="93" t="n"/>
      <c r="H621" s="94" t="n"/>
    </row>
    <row r="622" ht="15" customHeight="1">
      <c r="A622" s="118" t="n"/>
      <c r="B622" s="93">
        <f>IF($A622="","",IF(TermCount=1,INDEX(TermLabels,1),IF(COUNT(TermEnds)=0,"",INDEX(TermLabels,MIN(TermCount,1+SUMPRODUCT(--(TermEnds&lt;&gt;""),--($A622&gt;TermEnds)))))))</f>
        <v/>
      </c>
      <c r="C622" s="93" t="n"/>
      <c r="D622" s="93" t="n"/>
      <c r="E622" s="93" t="n"/>
      <c r="F622" s="93" t="n"/>
      <c r="G622" s="93" t="n"/>
      <c r="H622" s="94" t="n"/>
    </row>
    <row r="623" ht="15" customHeight="1">
      <c r="A623" s="118" t="n"/>
      <c r="B623" s="93">
        <f>IF($A623="","",IF(TermCount=1,INDEX(TermLabels,1),IF(COUNT(TermEnds)=0,"",INDEX(TermLabels,MIN(TermCount,1+SUMPRODUCT(--(TermEnds&lt;&gt;""),--($A623&gt;TermEnds)))))))</f>
        <v/>
      </c>
      <c r="C623" s="93" t="n"/>
      <c r="D623" s="93" t="n"/>
      <c r="E623" s="93" t="n"/>
      <c r="F623" s="93" t="n"/>
      <c r="G623" s="93" t="n"/>
      <c r="H623" s="94" t="n"/>
    </row>
    <row r="624" ht="15" customHeight="1">
      <c r="A624" s="118" t="n"/>
      <c r="B624" s="93">
        <f>IF($A624="","",IF(TermCount=1,INDEX(TermLabels,1),IF(COUNT(TermEnds)=0,"",INDEX(TermLabels,MIN(TermCount,1+SUMPRODUCT(--(TermEnds&lt;&gt;""),--($A624&gt;TermEnds)))))))</f>
        <v/>
      </c>
      <c r="C624" s="93" t="n"/>
      <c r="D624" s="93" t="n"/>
      <c r="E624" s="93" t="n"/>
      <c r="F624" s="93" t="n"/>
      <c r="G624" s="93" t="n"/>
      <c r="H624" s="94" t="n"/>
    </row>
    <row r="625" ht="15" customHeight="1">
      <c r="A625" s="118" t="n"/>
      <c r="B625" s="93">
        <f>IF($A625="","",IF(TermCount=1,INDEX(TermLabels,1),IF(COUNT(TermEnds)=0,"",INDEX(TermLabels,MIN(TermCount,1+SUMPRODUCT(--(TermEnds&lt;&gt;""),--($A625&gt;TermEnds)))))))</f>
        <v/>
      </c>
      <c r="C625" s="93" t="n"/>
      <c r="D625" s="93" t="n"/>
      <c r="E625" s="93" t="n"/>
      <c r="F625" s="93" t="n"/>
      <c r="G625" s="93" t="n"/>
      <c r="H625" s="94" t="n"/>
    </row>
    <row r="626" ht="15" customHeight="1">
      <c r="A626" s="118" t="n"/>
      <c r="B626" s="93">
        <f>IF($A626="","",IF(TermCount=1,INDEX(TermLabels,1),IF(COUNT(TermEnds)=0,"",INDEX(TermLabels,MIN(TermCount,1+SUMPRODUCT(--(TermEnds&lt;&gt;""),--($A626&gt;TermEnds)))))))</f>
        <v/>
      </c>
      <c r="C626" s="93" t="n"/>
      <c r="D626" s="93" t="n"/>
      <c r="E626" s="93" t="n"/>
      <c r="F626" s="93" t="n"/>
      <c r="G626" s="93" t="n"/>
      <c r="H626" s="94" t="n"/>
    </row>
    <row r="627" ht="15" customHeight="1">
      <c r="A627" s="118" t="n"/>
      <c r="B627" s="93">
        <f>IF($A627="","",IF(TermCount=1,INDEX(TermLabels,1),IF(COUNT(TermEnds)=0,"",INDEX(TermLabels,MIN(TermCount,1+SUMPRODUCT(--(TermEnds&lt;&gt;""),--($A627&gt;TermEnds)))))))</f>
        <v/>
      </c>
      <c r="C627" s="93" t="n"/>
      <c r="D627" s="93" t="n"/>
      <c r="E627" s="93" t="n"/>
      <c r="F627" s="93" t="n"/>
      <c r="G627" s="93" t="n"/>
      <c r="H627" s="94" t="n"/>
    </row>
    <row r="628" ht="15" customHeight="1">
      <c r="A628" s="118" t="n"/>
      <c r="B628" s="93">
        <f>IF($A628="","",IF(TermCount=1,INDEX(TermLabels,1),IF(COUNT(TermEnds)=0,"",INDEX(TermLabels,MIN(TermCount,1+SUMPRODUCT(--(TermEnds&lt;&gt;""),--($A628&gt;TermEnds)))))))</f>
        <v/>
      </c>
      <c r="C628" s="93" t="n"/>
      <c r="D628" s="93" t="n"/>
      <c r="E628" s="93" t="n"/>
      <c r="F628" s="93" t="n"/>
      <c r="G628" s="93" t="n"/>
      <c r="H628" s="94" t="n"/>
    </row>
    <row r="629" ht="15" customHeight="1">
      <c r="A629" s="118" t="n"/>
      <c r="B629" s="93">
        <f>IF($A629="","",IF(TermCount=1,INDEX(TermLabels,1),IF(COUNT(TermEnds)=0,"",INDEX(TermLabels,MIN(TermCount,1+SUMPRODUCT(--(TermEnds&lt;&gt;""),--($A629&gt;TermEnds)))))))</f>
        <v/>
      </c>
      <c r="C629" s="93" t="n"/>
      <c r="D629" s="93" t="n"/>
      <c r="E629" s="93" t="n"/>
      <c r="F629" s="93" t="n"/>
      <c r="G629" s="93" t="n"/>
      <c r="H629" s="94" t="n"/>
    </row>
    <row r="630" ht="15" customHeight="1">
      <c r="A630" s="118" t="n"/>
      <c r="B630" s="93">
        <f>IF($A630="","",IF(TermCount=1,INDEX(TermLabels,1),IF(COUNT(TermEnds)=0,"",INDEX(TermLabels,MIN(TermCount,1+SUMPRODUCT(--(TermEnds&lt;&gt;""),--($A630&gt;TermEnds)))))))</f>
        <v/>
      </c>
      <c r="C630" s="93" t="n"/>
      <c r="D630" s="93" t="n"/>
      <c r="E630" s="93" t="n"/>
      <c r="F630" s="93" t="n"/>
      <c r="G630" s="93" t="n"/>
      <c r="H630" s="94" t="n"/>
    </row>
    <row r="631" ht="15" customHeight="1">
      <c r="A631" s="118" t="n"/>
      <c r="B631" s="93">
        <f>IF($A631="","",IF(TermCount=1,INDEX(TermLabels,1),IF(COUNT(TermEnds)=0,"",INDEX(TermLabels,MIN(TermCount,1+SUMPRODUCT(--(TermEnds&lt;&gt;""),--($A631&gt;TermEnds)))))))</f>
        <v/>
      </c>
      <c r="C631" s="93" t="n"/>
      <c r="D631" s="93" t="n"/>
      <c r="E631" s="93" t="n"/>
      <c r="F631" s="93" t="n"/>
      <c r="G631" s="93" t="n"/>
      <c r="H631" s="94" t="n"/>
    </row>
    <row r="632" ht="15" customHeight="1">
      <c r="A632" s="118" t="n"/>
      <c r="B632" s="93">
        <f>IF($A632="","",IF(TermCount=1,INDEX(TermLabels,1),IF(COUNT(TermEnds)=0,"",INDEX(TermLabels,MIN(TermCount,1+SUMPRODUCT(--(TermEnds&lt;&gt;""),--($A632&gt;TermEnds)))))))</f>
        <v/>
      </c>
      <c r="C632" s="93" t="n"/>
      <c r="D632" s="93" t="n"/>
      <c r="E632" s="93" t="n"/>
      <c r="F632" s="93" t="n"/>
      <c r="G632" s="93" t="n"/>
      <c r="H632" s="94" t="n"/>
    </row>
    <row r="633" ht="15" customHeight="1">
      <c r="A633" s="118" t="n"/>
      <c r="B633" s="93">
        <f>IF($A633="","",IF(TermCount=1,INDEX(TermLabels,1),IF(COUNT(TermEnds)=0,"",INDEX(TermLabels,MIN(TermCount,1+SUMPRODUCT(--(TermEnds&lt;&gt;""),--($A633&gt;TermEnds)))))))</f>
        <v/>
      </c>
      <c r="C633" s="93" t="n"/>
      <c r="D633" s="93" t="n"/>
      <c r="E633" s="93" t="n"/>
      <c r="F633" s="93" t="n"/>
      <c r="G633" s="93" t="n"/>
      <c r="H633" s="94" t="n"/>
    </row>
    <row r="634" ht="15" customHeight="1">
      <c r="A634" s="118" t="n"/>
      <c r="B634" s="93">
        <f>IF($A634="","",IF(TermCount=1,INDEX(TermLabels,1),IF(COUNT(TermEnds)=0,"",INDEX(TermLabels,MIN(TermCount,1+SUMPRODUCT(--(TermEnds&lt;&gt;""),--($A634&gt;TermEnds)))))))</f>
        <v/>
      </c>
      <c r="C634" s="93" t="n"/>
      <c r="D634" s="93" t="n"/>
      <c r="E634" s="93" t="n"/>
      <c r="F634" s="93" t="n"/>
      <c r="G634" s="93" t="n"/>
      <c r="H634" s="94" t="n"/>
    </row>
    <row r="635" ht="15" customHeight="1">
      <c r="A635" s="118" t="n"/>
      <c r="B635" s="93">
        <f>IF($A635="","",IF(TermCount=1,INDEX(TermLabels,1),IF(COUNT(TermEnds)=0,"",INDEX(TermLabels,MIN(TermCount,1+SUMPRODUCT(--(TermEnds&lt;&gt;""),--($A635&gt;TermEnds)))))))</f>
        <v/>
      </c>
      <c r="C635" s="93" t="n"/>
      <c r="D635" s="93" t="n"/>
      <c r="E635" s="93" t="n"/>
      <c r="F635" s="93" t="n"/>
      <c r="G635" s="93" t="n"/>
      <c r="H635" s="94" t="n"/>
    </row>
    <row r="636" ht="15" customHeight="1">
      <c r="A636" s="118" t="n"/>
      <c r="B636" s="93">
        <f>IF($A636="","",IF(TermCount=1,INDEX(TermLabels,1),IF(COUNT(TermEnds)=0,"",INDEX(TermLabels,MIN(TermCount,1+SUMPRODUCT(--(TermEnds&lt;&gt;""),--($A636&gt;TermEnds)))))))</f>
        <v/>
      </c>
      <c r="C636" s="93" t="n"/>
      <c r="D636" s="93" t="n"/>
      <c r="E636" s="93" t="n"/>
      <c r="F636" s="93" t="n"/>
      <c r="G636" s="93" t="n"/>
      <c r="H636" s="94" t="n"/>
    </row>
    <row r="637" ht="15" customHeight="1">
      <c r="A637" s="118" t="n"/>
      <c r="B637" s="93">
        <f>IF($A637="","",IF(TermCount=1,INDEX(TermLabels,1),IF(COUNT(TermEnds)=0,"",INDEX(TermLabels,MIN(TermCount,1+SUMPRODUCT(--(TermEnds&lt;&gt;""),--($A637&gt;TermEnds)))))))</f>
        <v/>
      </c>
      <c r="C637" s="93" t="n"/>
      <c r="D637" s="93" t="n"/>
      <c r="E637" s="93" t="n"/>
      <c r="F637" s="93" t="n"/>
      <c r="G637" s="93" t="n"/>
      <c r="H637" s="94" t="n"/>
    </row>
    <row r="638" ht="15" customHeight="1">
      <c r="A638" s="118" t="n"/>
      <c r="B638" s="93">
        <f>IF($A638="","",IF(TermCount=1,INDEX(TermLabels,1),IF(COUNT(TermEnds)=0,"",INDEX(TermLabels,MIN(TermCount,1+SUMPRODUCT(--(TermEnds&lt;&gt;""),--($A638&gt;TermEnds)))))))</f>
        <v/>
      </c>
      <c r="C638" s="93" t="n"/>
      <c r="D638" s="93" t="n"/>
      <c r="E638" s="93" t="n"/>
      <c r="F638" s="93" t="n"/>
      <c r="G638" s="93" t="n"/>
      <c r="H638" s="94" t="n"/>
    </row>
    <row r="639" ht="15" customHeight="1">
      <c r="A639" s="118" t="n"/>
      <c r="B639" s="93">
        <f>IF($A639="","",IF(TermCount=1,INDEX(TermLabels,1),IF(COUNT(TermEnds)=0,"",INDEX(TermLabels,MIN(TermCount,1+SUMPRODUCT(--(TermEnds&lt;&gt;""),--($A639&gt;TermEnds)))))))</f>
        <v/>
      </c>
      <c r="C639" s="93" t="n"/>
      <c r="D639" s="93" t="n"/>
      <c r="E639" s="93" t="n"/>
      <c r="F639" s="93" t="n"/>
      <c r="G639" s="93" t="n"/>
      <c r="H639" s="94" t="n"/>
    </row>
    <row r="640" ht="15" customHeight="1">
      <c r="A640" s="118" t="n"/>
      <c r="B640" s="93">
        <f>IF($A640="","",IF(TermCount=1,INDEX(TermLabels,1),IF(COUNT(TermEnds)=0,"",INDEX(TermLabels,MIN(TermCount,1+SUMPRODUCT(--(TermEnds&lt;&gt;""),--($A640&gt;TermEnds)))))))</f>
        <v/>
      </c>
      <c r="C640" s="93" t="n"/>
      <c r="D640" s="93" t="n"/>
      <c r="E640" s="93" t="n"/>
      <c r="F640" s="93" t="n"/>
      <c r="G640" s="93" t="n"/>
      <c r="H640" s="94" t="n"/>
    </row>
    <row r="641" ht="15" customHeight="1">
      <c r="A641" s="118" t="n"/>
      <c r="B641" s="93">
        <f>IF($A641="","",IF(TermCount=1,INDEX(TermLabels,1),IF(COUNT(TermEnds)=0,"",INDEX(TermLabels,MIN(TermCount,1+SUMPRODUCT(--(TermEnds&lt;&gt;""),--($A641&gt;TermEnds)))))))</f>
        <v/>
      </c>
      <c r="C641" s="93" t="n"/>
      <c r="D641" s="93" t="n"/>
      <c r="E641" s="93" t="n"/>
      <c r="F641" s="93" t="n"/>
      <c r="G641" s="93" t="n"/>
      <c r="H641" s="94" t="n"/>
    </row>
    <row r="642" ht="15" customHeight="1">
      <c r="A642" s="118" t="n"/>
      <c r="B642" s="93">
        <f>IF($A642="","",IF(TermCount=1,INDEX(TermLabels,1),IF(COUNT(TermEnds)=0,"",INDEX(TermLabels,MIN(TermCount,1+SUMPRODUCT(--(TermEnds&lt;&gt;""),--($A642&gt;TermEnds)))))))</f>
        <v/>
      </c>
      <c r="C642" s="93" t="n"/>
      <c r="D642" s="93" t="n"/>
      <c r="E642" s="93" t="n"/>
      <c r="F642" s="93" t="n"/>
      <c r="G642" s="93" t="n"/>
      <c r="H642" s="94" t="n"/>
    </row>
    <row r="643" ht="15" customHeight="1">
      <c r="A643" s="118" t="n"/>
      <c r="B643" s="93">
        <f>IF($A643="","",IF(TermCount=1,INDEX(TermLabels,1),IF(COUNT(TermEnds)=0,"",INDEX(TermLabels,MIN(TermCount,1+SUMPRODUCT(--(TermEnds&lt;&gt;""),--($A643&gt;TermEnds)))))))</f>
        <v/>
      </c>
      <c r="C643" s="93" t="n"/>
      <c r="D643" s="93" t="n"/>
      <c r="E643" s="93" t="n"/>
      <c r="F643" s="93" t="n"/>
      <c r="G643" s="93" t="n"/>
      <c r="H643" s="94" t="n"/>
    </row>
    <row r="644" ht="15" customHeight="1">
      <c r="A644" s="118" t="n"/>
      <c r="B644" s="93">
        <f>IF($A644="","",IF(TermCount=1,INDEX(TermLabels,1),IF(COUNT(TermEnds)=0,"",INDEX(TermLabels,MIN(TermCount,1+SUMPRODUCT(--(TermEnds&lt;&gt;""),--($A644&gt;TermEnds)))))))</f>
        <v/>
      </c>
      <c r="C644" s="93" t="n"/>
      <c r="D644" s="93" t="n"/>
      <c r="E644" s="93" t="n"/>
      <c r="F644" s="93" t="n"/>
      <c r="G644" s="93" t="n"/>
      <c r="H644" s="94" t="n"/>
    </row>
    <row r="645" ht="15" customHeight="1">
      <c r="A645" s="118" t="n"/>
      <c r="B645" s="93">
        <f>IF($A645="","",IF(TermCount=1,INDEX(TermLabels,1),IF(COUNT(TermEnds)=0,"",INDEX(TermLabels,MIN(TermCount,1+SUMPRODUCT(--(TermEnds&lt;&gt;""),--($A645&gt;TermEnds)))))))</f>
        <v/>
      </c>
      <c r="C645" s="93" t="n"/>
      <c r="D645" s="93" t="n"/>
      <c r="E645" s="93" t="n"/>
      <c r="F645" s="93" t="n"/>
      <c r="G645" s="93" t="n"/>
      <c r="H645" s="94" t="n"/>
    </row>
    <row r="646" ht="15" customHeight="1">
      <c r="A646" s="118" t="n"/>
      <c r="B646" s="93">
        <f>IF($A646="","",IF(TermCount=1,INDEX(TermLabels,1),IF(COUNT(TermEnds)=0,"",INDEX(TermLabels,MIN(TermCount,1+SUMPRODUCT(--(TermEnds&lt;&gt;""),--($A646&gt;TermEnds)))))))</f>
        <v/>
      </c>
      <c r="C646" s="93" t="n"/>
      <c r="D646" s="93" t="n"/>
      <c r="E646" s="93" t="n"/>
      <c r="F646" s="93" t="n"/>
      <c r="G646" s="93" t="n"/>
      <c r="H646" s="94" t="n"/>
    </row>
    <row r="647" ht="15" customHeight="1">
      <c r="A647" s="118" t="n"/>
      <c r="B647" s="93">
        <f>IF($A647="","",IF(TermCount=1,INDEX(TermLabels,1),IF(COUNT(TermEnds)=0,"",INDEX(TermLabels,MIN(TermCount,1+SUMPRODUCT(--(TermEnds&lt;&gt;""),--($A647&gt;TermEnds)))))))</f>
        <v/>
      </c>
      <c r="C647" s="93" t="n"/>
      <c r="D647" s="93" t="n"/>
      <c r="E647" s="93" t="n"/>
      <c r="F647" s="93" t="n"/>
      <c r="G647" s="93" t="n"/>
      <c r="H647" s="94" t="n"/>
    </row>
    <row r="648" ht="15" customHeight="1">
      <c r="A648" s="118" t="n"/>
      <c r="B648" s="93">
        <f>IF($A648="","",IF(TermCount=1,INDEX(TermLabels,1),IF(COUNT(TermEnds)=0,"",INDEX(TermLabels,MIN(TermCount,1+SUMPRODUCT(--(TermEnds&lt;&gt;""),--($A648&gt;TermEnds)))))))</f>
        <v/>
      </c>
      <c r="C648" s="93" t="n"/>
      <c r="D648" s="93" t="n"/>
      <c r="E648" s="93" t="n"/>
      <c r="F648" s="93" t="n"/>
      <c r="G648" s="93" t="n"/>
      <c r="H648" s="94" t="n"/>
    </row>
    <row r="649" ht="15" customHeight="1">
      <c r="A649" s="118" t="n"/>
      <c r="B649" s="93">
        <f>IF($A649="","",IF(TermCount=1,INDEX(TermLabels,1),IF(COUNT(TermEnds)=0,"",INDEX(TermLabels,MIN(TermCount,1+SUMPRODUCT(--(TermEnds&lt;&gt;""),--($A649&gt;TermEnds)))))))</f>
        <v/>
      </c>
      <c r="C649" s="93" t="n"/>
      <c r="D649" s="93" t="n"/>
      <c r="E649" s="93" t="n"/>
      <c r="F649" s="93" t="n"/>
      <c r="G649" s="93" t="n"/>
      <c r="H649" s="94" t="n"/>
    </row>
    <row r="650" ht="15" customHeight="1">
      <c r="A650" s="118" t="n"/>
      <c r="B650" s="93">
        <f>IF($A650="","",IF(TermCount=1,INDEX(TermLabels,1),IF(COUNT(TermEnds)=0,"",INDEX(TermLabels,MIN(TermCount,1+SUMPRODUCT(--(TermEnds&lt;&gt;""),--($A650&gt;TermEnds)))))))</f>
        <v/>
      </c>
      <c r="C650" s="93" t="n"/>
      <c r="D650" s="93" t="n"/>
      <c r="E650" s="93" t="n"/>
      <c r="F650" s="93" t="n"/>
      <c r="G650" s="93" t="n"/>
      <c r="H650" s="94" t="n"/>
    </row>
    <row r="651" ht="15" customHeight="1">
      <c r="A651" s="118" t="n"/>
      <c r="B651" s="93">
        <f>IF($A651="","",IF(TermCount=1,INDEX(TermLabels,1),IF(COUNT(TermEnds)=0,"",INDEX(TermLabels,MIN(TermCount,1+SUMPRODUCT(--(TermEnds&lt;&gt;""),--($A651&gt;TermEnds)))))))</f>
        <v/>
      </c>
      <c r="C651" s="93" t="n"/>
      <c r="D651" s="93" t="n"/>
      <c r="E651" s="93" t="n"/>
      <c r="F651" s="93" t="n"/>
      <c r="G651" s="93" t="n"/>
      <c r="H651" s="94" t="n"/>
    </row>
    <row r="652" ht="15" customHeight="1">
      <c r="A652" s="118" t="n"/>
      <c r="B652" s="93">
        <f>IF($A652="","",IF(TermCount=1,INDEX(TermLabels,1),IF(COUNT(TermEnds)=0,"",INDEX(TermLabels,MIN(TermCount,1+SUMPRODUCT(--(TermEnds&lt;&gt;""),--($A652&gt;TermEnds)))))))</f>
        <v/>
      </c>
      <c r="C652" s="93" t="n"/>
      <c r="D652" s="93" t="n"/>
      <c r="E652" s="93" t="n"/>
      <c r="F652" s="93" t="n"/>
      <c r="G652" s="93" t="n"/>
      <c r="H652" s="94" t="n"/>
    </row>
    <row r="653" ht="15" customHeight="1">
      <c r="A653" s="118" t="n"/>
      <c r="B653" s="93">
        <f>IF($A653="","",IF(TermCount=1,INDEX(TermLabels,1),IF(COUNT(TermEnds)=0,"",INDEX(TermLabels,MIN(TermCount,1+SUMPRODUCT(--(TermEnds&lt;&gt;""),--($A653&gt;TermEnds)))))))</f>
        <v/>
      </c>
      <c r="C653" s="93" t="n"/>
      <c r="D653" s="93" t="n"/>
      <c r="E653" s="93" t="n"/>
      <c r="F653" s="93" t="n"/>
      <c r="G653" s="93" t="n"/>
      <c r="H653" s="94" t="n"/>
    </row>
    <row r="654" ht="15" customHeight="1">
      <c r="A654" s="118" t="n"/>
      <c r="B654" s="93">
        <f>IF($A654="","",IF(TermCount=1,INDEX(TermLabels,1),IF(COUNT(TermEnds)=0,"",INDEX(TermLabels,MIN(TermCount,1+SUMPRODUCT(--(TermEnds&lt;&gt;""),--($A654&gt;TermEnds)))))))</f>
        <v/>
      </c>
      <c r="C654" s="93" t="n"/>
      <c r="D654" s="93" t="n"/>
      <c r="E654" s="93" t="n"/>
      <c r="F654" s="93" t="n"/>
      <c r="G654" s="93" t="n"/>
      <c r="H654" s="94" t="n"/>
    </row>
    <row r="655" ht="15" customHeight="1">
      <c r="A655" s="118" t="n"/>
      <c r="B655" s="93">
        <f>IF($A655="","",IF(TermCount=1,INDEX(TermLabels,1),IF(COUNT(TermEnds)=0,"",INDEX(TermLabels,MIN(TermCount,1+SUMPRODUCT(--(TermEnds&lt;&gt;""),--($A655&gt;TermEnds)))))))</f>
        <v/>
      </c>
      <c r="C655" s="93" t="n"/>
      <c r="D655" s="93" t="n"/>
      <c r="E655" s="93" t="n"/>
      <c r="F655" s="93" t="n"/>
      <c r="G655" s="93" t="n"/>
      <c r="H655" s="94" t="n"/>
    </row>
    <row r="656" ht="15" customHeight="1">
      <c r="A656" s="118" t="n"/>
      <c r="B656" s="93">
        <f>IF($A656="","",IF(TermCount=1,INDEX(TermLabels,1),IF(COUNT(TermEnds)=0,"",INDEX(TermLabels,MIN(TermCount,1+SUMPRODUCT(--(TermEnds&lt;&gt;""),--($A656&gt;TermEnds)))))))</f>
        <v/>
      </c>
      <c r="C656" s="93" t="n"/>
      <c r="D656" s="93" t="n"/>
      <c r="E656" s="93" t="n"/>
      <c r="F656" s="93" t="n"/>
      <c r="G656" s="93" t="n"/>
      <c r="H656" s="94" t="n"/>
    </row>
    <row r="657" ht="15" customHeight="1">
      <c r="A657" s="118" t="n"/>
      <c r="B657" s="93">
        <f>IF($A657="","",IF(TermCount=1,INDEX(TermLabels,1),IF(COUNT(TermEnds)=0,"",INDEX(TermLabels,MIN(TermCount,1+SUMPRODUCT(--(TermEnds&lt;&gt;""),--($A657&gt;TermEnds)))))))</f>
        <v/>
      </c>
      <c r="C657" s="93" t="n"/>
      <c r="D657" s="93" t="n"/>
      <c r="E657" s="93" t="n"/>
      <c r="F657" s="93" t="n"/>
      <c r="G657" s="93" t="n"/>
      <c r="H657" s="94" t="n"/>
    </row>
    <row r="658" ht="15" customHeight="1">
      <c r="A658" s="118" t="n"/>
      <c r="B658" s="93">
        <f>IF($A658="","",IF(TermCount=1,INDEX(TermLabels,1),IF(COUNT(TermEnds)=0,"",INDEX(TermLabels,MIN(TermCount,1+SUMPRODUCT(--(TermEnds&lt;&gt;""),--($A658&gt;TermEnds)))))))</f>
        <v/>
      </c>
      <c r="C658" s="93" t="n"/>
      <c r="D658" s="93" t="n"/>
      <c r="E658" s="93" t="n"/>
      <c r="F658" s="93" t="n"/>
      <c r="G658" s="93" t="n"/>
      <c r="H658" s="94" t="n"/>
    </row>
    <row r="659" ht="15" customHeight="1">
      <c r="A659" s="118" t="n"/>
      <c r="B659" s="93">
        <f>IF($A659="","",IF(TermCount=1,INDEX(TermLabels,1),IF(COUNT(TermEnds)=0,"",INDEX(TermLabels,MIN(TermCount,1+SUMPRODUCT(--(TermEnds&lt;&gt;""),--($A659&gt;TermEnds)))))))</f>
        <v/>
      </c>
      <c r="C659" s="93" t="n"/>
      <c r="D659" s="93" t="n"/>
      <c r="E659" s="93" t="n"/>
      <c r="F659" s="93" t="n"/>
      <c r="G659" s="93" t="n"/>
      <c r="H659" s="94" t="n"/>
    </row>
    <row r="660" ht="15" customHeight="1">
      <c r="A660" s="118" t="n"/>
      <c r="B660" s="93">
        <f>IF($A660="","",IF(TermCount=1,INDEX(TermLabels,1),IF(COUNT(TermEnds)=0,"",INDEX(TermLabels,MIN(TermCount,1+SUMPRODUCT(--(TermEnds&lt;&gt;""),--($A660&gt;TermEnds)))))))</f>
        <v/>
      </c>
      <c r="C660" s="93" t="n"/>
      <c r="D660" s="93" t="n"/>
      <c r="E660" s="93" t="n"/>
      <c r="F660" s="93" t="n"/>
      <c r="G660" s="93" t="n"/>
      <c r="H660" s="94" t="n"/>
    </row>
    <row r="661" ht="15" customHeight="1">
      <c r="A661" s="118" t="n"/>
      <c r="B661" s="93">
        <f>IF($A661="","",IF(TermCount=1,INDEX(TermLabels,1),IF(COUNT(TermEnds)=0,"",INDEX(TermLabels,MIN(TermCount,1+SUMPRODUCT(--(TermEnds&lt;&gt;""),--($A661&gt;TermEnds)))))))</f>
        <v/>
      </c>
      <c r="C661" s="93" t="n"/>
      <c r="D661" s="93" t="n"/>
      <c r="E661" s="93" t="n"/>
      <c r="F661" s="93" t="n"/>
      <c r="G661" s="93" t="n"/>
      <c r="H661" s="94" t="n"/>
    </row>
    <row r="662" ht="15" customHeight="1">
      <c r="A662" s="118" t="n"/>
      <c r="B662" s="93">
        <f>IF($A662="","",IF(TermCount=1,INDEX(TermLabels,1),IF(COUNT(TermEnds)=0,"",INDEX(TermLabels,MIN(TermCount,1+SUMPRODUCT(--(TermEnds&lt;&gt;""),--($A662&gt;TermEnds)))))))</f>
        <v/>
      </c>
      <c r="C662" s="93" t="n"/>
      <c r="D662" s="93" t="n"/>
      <c r="E662" s="93" t="n"/>
      <c r="F662" s="93" t="n"/>
      <c r="G662" s="93" t="n"/>
      <c r="H662" s="94" t="n"/>
    </row>
    <row r="663" ht="15" customHeight="1">
      <c r="A663" s="118" t="n"/>
      <c r="B663" s="93">
        <f>IF($A663="","",IF(TermCount=1,INDEX(TermLabels,1),IF(COUNT(TermEnds)=0,"",INDEX(TermLabels,MIN(TermCount,1+SUMPRODUCT(--(TermEnds&lt;&gt;""),--($A663&gt;TermEnds)))))))</f>
        <v/>
      </c>
      <c r="C663" s="93" t="n"/>
      <c r="D663" s="93" t="n"/>
      <c r="E663" s="93" t="n"/>
      <c r="F663" s="93" t="n"/>
      <c r="G663" s="93" t="n"/>
      <c r="H663" s="94" t="n"/>
    </row>
    <row r="664" ht="15" customHeight="1">
      <c r="A664" s="118" t="n"/>
      <c r="B664" s="93">
        <f>IF($A664="","",IF(TermCount=1,INDEX(TermLabels,1),IF(COUNT(TermEnds)=0,"",INDEX(TermLabels,MIN(TermCount,1+SUMPRODUCT(--(TermEnds&lt;&gt;""),--($A664&gt;TermEnds)))))))</f>
        <v/>
      </c>
      <c r="C664" s="93" t="n"/>
      <c r="D664" s="93" t="n"/>
      <c r="E664" s="93" t="n"/>
      <c r="F664" s="93" t="n"/>
      <c r="G664" s="93" t="n"/>
      <c r="H664" s="94" t="n"/>
    </row>
    <row r="665" ht="15" customHeight="1">
      <c r="A665" s="118" t="n"/>
      <c r="B665" s="93">
        <f>IF($A665="","",IF(TermCount=1,INDEX(TermLabels,1),IF(COUNT(TermEnds)=0,"",INDEX(TermLabels,MIN(TermCount,1+SUMPRODUCT(--(TermEnds&lt;&gt;""),--($A665&gt;TermEnds)))))))</f>
        <v/>
      </c>
      <c r="C665" s="93" t="n"/>
      <c r="D665" s="93" t="n"/>
      <c r="E665" s="93" t="n"/>
      <c r="F665" s="93" t="n"/>
      <c r="G665" s="93" t="n"/>
      <c r="H665" s="94" t="n"/>
    </row>
    <row r="666" ht="15" customHeight="1">
      <c r="A666" s="118" t="n"/>
      <c r="B666" s="93">
        <f>IF($A666="","",IF(TermCount=1,INDEX(TermLabels,1),IF(COUNT(TermEnds)=0,"",INDEX(TermLabels,MIN(TermCount,1+SUMPRODUCT(--(TermEnds&lt;&gt;""),--($A666&gt;TermEnds)))))))</f>
        <v/>
      </c>
      <c r="C666" s="93" t="n"/>
      <c r="D666" s="93" t="n"/>
      <c r="E666" s="93" t="n"/>
      <c r="F666" s="93" t="n"/>
      <c r="G666" s="93" t="n"/>
      <c r="H666" s="94" t="n"/>
    </row>
    <row r="667" ht="15" customHeight="1">
      <c r="A667" s="118" t="n"/>
      <c r="B667" s="93">
        <f>IF($A667="","",IF(TermCount=1,INDEX(TermLabels,1),IF(COUNT(TermEnds)=0,"",INDEX(TermLabels,MIN(TermCount,1+SUMPRODUCT(--(TermEnds&lt;&gt;""),--($A667&gt;TermEnds)))))))</f>
        <v/>
      </c>
      <c r="C667" s="93" t="n"/>
      <c r="D667" s="93" t="n"/>
      <c r="E667" s="93" t="n"/>
      <c r="F667" s="93" t="n"/>
      <c r="G667" s="93" t="n"/>
      <c r="H667" s="94" t="n"/>
    </row>
    <row r="668" ht="15" customHeight="1">
      <c r="A668" s="118" t="n"/>
      <c r="B668" s="93">
        <f>IF($A668="","",IF(TermCount=1,INDEX(TermLabels,1),IF(COUNT(TermEnds)=0,"",INDEX(TermLabels,MIN(TermCount,1+SUMPRODUCT(--(TermEnds&lt;&gt;""),--($A668&gt;TermEnds)))))))</f>
        <v/>
      </c>
      <c r="C668" s="93" t="n"/>
      <c r="D668" s="93" t="n"/>
      <c r="E668" s="93" t="n"/>
      <c r="F668" s="93" t="n"/>
      <c r="G668" s="93" t="n"/>
      <c r="H668" s="94" t="n"/>
    </row>
    <row r="669" ht="15" customHeight="1">
      <c r="A669" s="118" t="n"/>
      <c r="B669" s="93">
        <f>IF($A669="","",IF(TermCount=1,INDEX(TermLabels,1),IF(COUNT(TermEnds)=0,"",INDEX(TermLabels,MIN(TermCount,1+SUMPRODUCT(--(TermEnds&lt;&gt;""),--($A669&gt;TermEnds)))))))</f>
        <v/>
      </c>
      <c r="C669" s="93" t="n"/>
      <c r="D669" s="93" t="n"/>
      <c r="E669" s="93" t="n"/>
      <c r="F669" s="93" t="n"/>
      <c r="G669" s="93" t="n"/>
      <c r="H669" s="94" t="n"/>
    </row>
    <row r="670" ht="15" customHeight="1">
      <c r="A670" s="118" t="n"/>
      <c r="B670" s="93">
        <f>IF($A670="","",IF(TermCount=1,INDEX(TermLabels,1),IF(COUNT(TermEnds)=0,"",INDEX(TermLabels,MIN(TermCount,1+SUMPRODUCT(--(TermEnds&lt;&gt;""),--($A670&gt;TermEnds)))))))</f>
        <v/>
      </c>
      <c r="C670" s="93" t="n"/>
      <c r="D670" s="93" t="n"/>
      <c r="E670" s="93" t="n"/>
      <c r="F670" s="93" t="n"/>
      <c r="G670" s="93" t="n"/>
      <c r="H670" s="94" t="n"/>
    </row>
    <row r="671" ht="15" customHeight="1">
      <c r="A671" s="118" t="n"/>
      <c r="B671" s="93">
        <f>IF($A671="","",IF(TermCount=1,INDEX(TermLabels,1),IF(COUNT(TermEnds)=0,"",INDEX(TermLabels,MIN(TermCount,1+SUMPRODUCT(--(TermEnds&lt;&gt;""),--($A671&gt;TermEnds)))))))</f>
        <v/>
      </c>
      <c r="C671" s="93" t="n"/>
      <c r="D671" s="93" t="n"/>
      <c r="E671" s="93" t="n"/>
      <c r="F671" s="93" t="n"/>
      <c r="G671" s="93" t="n"/>
      <c r="H671" s="94" t="n"/>
    </row>
    <row r="672" ht="15" customHeight="1">
      <c r="A672" s="118" t="n"/>
      <c r="B672" s="93">
        <f>IF($A672="","",IF(TermCount=1,INDEX(TermLabels,1),IF(COUNT(TermEnds)=0,"",INDEX(TermLabels,MIN(TermCount,1+SUMPRODUCT(--(TermEnds&lt;&gt;""),--($A672&gt;TermEnds)))))))</f>
        <v/>
      </c>
      <c r="C672" s="93" t="n"/>
      <c r="D672" s="93" t="n"/>
      <c r="E672" s="93" t="n"/>
      <c r="F672" s="93" t="n"/>
      <c r="G672" s="93" t="n"/>
      <c r="H672" s="94" t="n"/>
    </row>
    <row r="673" ht="15" customHeight="1">
      <c r="A673" s="118" t="n"/>
      <c r="B673" s="93">
        <f>IF($A673="","",IF(TermCount=1,INDEX(TermLabels,1),IF(COUNT(TermEnds)=0,"",INDEX(TermLabels,MIN(TermCount,1+SUMPRODUCT(--(TermEnds&lt;&gt;""),--($A673&gt;TermEnds)))))))</f>
        <v/>
      </c>
      <c r="C673" s="93" t="n"/>
      <c r="D673" s="93" t="n"/>
      <c r="E673" s="93" t="n"/>
      <c r="F673" s="93" t="n"/>
      <c r="G673" s="93" t="n"/>
      <c r="H673" s="94" t="n"/>
    </row>
    <row r="674" ht="15" customHeight="1">
      <c r="A674" s="118" t="n"/>
      <c r="B674" s="93">
        <f>IF($A674="","",IF(TermCount=1,INDEX(TermLabels,1),IF(COUNT(TermEnds)=0,"",INDEX(TermLabels,MIN(TermCount,1+SUMPRODUCT(--(TermEnds&lt;&gt;""),--($A674&gt;TermEnds)))))))</f>
        <v/>
      </c>
      <c r="C674" s="93" t="n"/>
      <c r="D674" s="93" t="n"/>
      <c r="E674" s="93" t="n"/>
      <c r="F674" s="93" t="n"/>
      <c r="G674" s="93" t="n"/>
      <c r="H674" s="94" t="n"/>
    </row>
    <row r="675" ht="15" customHeight="1">
      <c r="A675" s="118" t="n"/>
      <c r="B675" s="93">
        <f>IF($A675="","",IF(TermCount=1,INDEX(TermLabels,1),IF(COUNT(TermEnds)=0,"",INDEX(TermLabels,MIN(TermCount,1+SUMPRODUCT(--(TermEnds&lt;&gt;""),--($A675&gt;TermEnds)))))))</f>
        <v/>
      </c>
      <c r="C675" s="93" t="n"/>
      <c r="D675" s="93" t="n"/>
      <c r="E675" s="93" t="n"/>
      <c r="F675" s="93" t="n"/>
      <c r="G675" s="93" t="n"/>
      <c r="H675" s="94" t="n"/>
    </row>
    <row r="676" ht="15" customHeight="1">
      <c r="A676" s="118" t="n"/>
      <c r="B676" s="93">
        <f>IF($A676="","",IF(TermCount=1,INDEX(TermLabels,1),IF(COUNT(TermEnds)=0,"",INDEX(TermLabels,MIN(TermCount,1+SUMPRODUCT(--(TermEnds&lt;&gt;""),--($A676&gt;TermEnds)))))))</f>
        <v/>
      </c>
      <c r="C676" s="93" t="n"/>
      <c r="D676" s="93" t="n"/>
      <c r="E676" s="93" t="n"/>
      <c r="F676" s="93" t="n"/>
      <c r="G676" s="93" t="n"/>
      <c r="H676" s="94" t="n"/>
    </row>
    <row r="677" ht="15" customHeight="1">
      <c r="A677" s="118" t="n"/>
      <c r="B677" s="93">
        <f>IF($A677="","",IF(TermCount=1,INDEX(TermLabels,1),IF(COUNT(TermEnds)=0,"",INDEX(TermLabels,MIN(TermCount,1+SUMPRODUCT(--(TermEnds&lt;&gt;""),--($A677&gt;TermEnds)))))))</f>
        <v/>
      </c>
      <c r="C677" s="93" t="n"/>
      <c r="D677" s="93" t="n"/>
      <c r="E677" s="93" t="n"/>
      <c r="F677" s="93" t="n"/>
      <c r="G677" s="93" t="n"/>
      <c r="H677" s="94" t="n"/>
    </row>
    <row r="678" ht="15" customHeight="1">
      <c r="A678" s="118" t="n"/>
      <c r="B678" s="93">
        <f>IF($A678="","",IF(TermCount=1,INDEX(TermLabels,1),IF(COUNT(TermEnds)=0,"",INDEX(TermLabels,MIN(TermCount,1+SUMPRODUCT(--(TermEnds&lt;&gt;""),--($A678&gt;TermEnds)))))))</f>
        <v/>
      </c>
      <c r="C678" s="93" t="n"/>
      <c r="D678" s="93" t="n"/>
      <c r="E678" s="93" t="n"/>
      <c r="F678" s="93" t="n"/>
      <c r="G678" s="93" t="n"/>
      <c r="H678" s="94" t="n"/>
    </row>
    <row r="679" ht="15" customHeight="1">
      <c r="A679" s="118" t="n"/>
      <c r="B679" s="93">
        <f>IF($A679="","",IF(TermCount=1,INDEX(TermLabels,1),IF(COUNT(TermEnds)=0,"",INDEX(TermLabels,MIN(TermCount,1+SUMPRODUCT(--(TermEnds&lt;&gt;""),--($A679&gt;TermEnds)))))))</f>
        <v/>
      </c>
      <c r="C679" s="93" t="n"/>
      <c r="D679" s="93" t="n"/>
      <c r="E679" s="93" t="n"/>
      <c r="F679" s="93" t="n"/>
      <c r="G679" s="93" t="n"/>
      <c r="H679" s="94" t="n"/>
    </row>
    <row r="680" ht="15" customHeight="1">
      <c r="A680" s="118" t="n"/>
      <c r="B680" s="93">
        <f>IF($A680="","",IF(TermCount=1,INDEX(TermLabels,1),IF(COUNT(TermEnds)=0,"",INDEX(TermLabels,MIN(TermCount,1+SUMPRODUCT(--(TermEnds&lt;&gt;""),--($A680&gt;TermEnds)))))))</f>
        <v/>
      </c>
      <c r="C680" s="93" t="n"/>
      <c r="D680" s="93" t="n"/>
      <c r="E680" s="93" t="n"/>
      <c r="F680" s="93" t="n"/>
      <c r="G680" s="93" t="n"/>
      <c r="H680" s="94" t="n"/>
    </row>
    <row r="681" ht="15" customHeight="1">
      <c r="A681" s="118" t="n"/>
      <c r="B681" s="93">
        <f>IF($A681="","",IF(TermCount=1,INDEX(TermLabels,1),IF(COUNT(TermEnds)=0,"",INDEX(TermLabels,MIN(TermCount,1+SUMPRODUCT(--(TermEnds&lt;&gt;""),--($A681&gt;TermEnds)))))))</f>
        <v/>
      </c>
      <c r="C681" s="93" t="n"/>
      <c r="D681" s="93" t="n"/>
      <c r="E681" s="93" t="n"/>
      <c r="F681" s="93" t="n"/>
      <c r="G681" s="93" t="n"/>
      <c r="H681" s="94" t="n"/>
    </row>
    <row r="682" ht="15" customHeight="1">
      <c r="A682" s="118" t="n"/>
      <c r="B682" s="93">
        <f>IF($A682="","",IF(TermCount=1,INDEX(TermLabels,1),IF(COUNT(TermEnds)=0,"",INDEX(TermLabels,MIN(TermCount,1+SUMPRODUCT(--(TermEnds&lt;&gt;""),--($A682&gt;TermEnds)))))))</f>
        <v/>
      </c>
      <c r="C682" s="93" t="n"/>
      <c r="D682" s="93" t="n"/>
      <c r="E682" s="93" t="n"/>
      <c r="F682" s="93" t="n"/>
      <c r="G682" s="93" t="n"/>
      <c r="H682" s="94" t="n"/>
    </row>
    <row r="683" ht="15" customHeight="1">
      <c r="A683" s="118" t="n"/>
      <c r="B683" s="93">
        <f>IF($A683="","",IF(TermCount=1,INDEX(TermLabels,1),IF(COUNT(TermEnds)=0,"",INDEX(TermLabels,MIN(TermCount,1+SUMPRODUCT(--(TermEnds&lt;&gt;""),--($A683&gt;TermEnds)))))))</f>
        <v/>
      </c>
      <c r="C683" s="93" t="n"/>
      <c r="D683" s="93" t="n"/>
      <c r="E683" s="93" t="n"/>
      <c r="F683" s="93" t="n"/>
      <c r="G683" s="93" t="n"/>
      <c r="H683" s="94" t="n"/>
    </row>
    <row r="684" ht="15" customHeight="1">
      <c r="A684" s="118" t="n"/>
      <c r="B684" s="93">
        <f>IF($A684="","",IF(TermCount=1,INDEX(TermLabels,1),IF(COUNT(TermEnds)=0,"",INDEX(TermLabels,MIN(TermCount,1+SUMPRODUCT(--(TermEnds&lt;&gt;""),--($A684&gt;TermEnds)))))))</f>
        <v/>
      </c>
      <c r="C684" s="93" t="n"/>
      <c r="D684" s="93" t="n"/>
      <c r="E684" s="93" t="n"/>
      <c r="F684" s="93" t="n"/>
      <c r="G684" s="93" t="n"/>
      <c r="H684" s="94" t="n"/>
    </row>
    <row r="685" ht="15" customHeight="1">
      <c r="A685" s="118" t="n"/>
      <c r="B685" s="93">
        <f>IF($A685="","",IF(TermCount=1,INDEX(TermLabels,1),IF(COUNT(TermEnds)=0,"",INDEX(TermLabels,MIN(TermCount,1+SUMPRODUCT(--(TermEnds&lt;&gt;""),--($A685&gt;TermEnds)))))))</f>
        <v/>
      </c>
      <c r="C685" s="93" t="n"/>
      <c r="D685" s="93" t="n"/>
      <c r="E685" s="93" t="n"/>
      <c r="F685" s="93" t="n"/>
      <c r="G685" s="93" t="n"/>
      <c r="H685" s="94" t="n"/>
    </row>
    <row r="686" ht="15" customHeight="1">
      <c r="A686" s="118" t="n"/>
      <c r="B686" s="93">
        <f>IF($A686="","",IF(TermCount=1,INDEX(TermLabels,1),IF(COUNT(TermEnds)=0,"",INDEX(TermLabels,MIN(TermCount,1+SUMPRODUCT(--(TermEnds&lt;&gt;""),--($A686&gt;TermEnds)))))))</f>
        <v/>
      </c>
      <c r="C686" s="93" t="n"/>
      <c r="D686" s="93" t="n"/>
      <c r="E686" s="93" t="n"/>
      <c r="F686" s="93" t="n"/>
      <c r="G686" s="93" t="n"/>
      <c r="H686" s="94" t="n"/>
    </row>
    <row r="687" ht="15" customHeight="1">
      <c r="A687" s="118" t="n"/>
      <c r="B687" s="93">
        <f>IF($A687="","",IF(TermCount=1,INDEX(TermLabels,1),IF(COUNT(TermEnds)=0,"",INDEX(TermLabels,MIN(TermCount,1+SUMPRODUCT(--(TermEnds&lt;&gt;""),--($A687&gt;TermEnds)))))))</f>
        <v/>
      </c>
      <c r="C687" s="93" t="n"/>
      <c r="D687" s="93" t="n"/>
      <c r="E687" s="93" t="n"/>
      <c r="F687" s="93" t="n"/>
      <c r="G687" s="93" t="n"/>
      <c r="H687" s="94" t="n"/>
    </row>
    <row r="688" ht="15" customHeight="1">
      <c r="A688" s="118" t="n"/>
      <c r="B688" s="93">
        <f>IF($A688="","",IF(TermCount=1,INDEX(TermLabels,1),IF(COUNT(TermEnds)=0,"",INDEX(TermLabels,MIN(TermCount,1+SUMPRODUCT(--(TermEnds&lt;&gt;""),--($A688&gt;TermEnds)))))))</f>
        <v/>
      </c>
      <c r="C688" s="93" t="n"/>
      <c r="D688" s="93" t="n"/>
      <c r="E688" s="93" t="n"/>
      <c r="F688" s="93" t="n"/>
      <c r="G688" s="93" t="n"/>
      <c r="H688" s="94" t="n"/>
    </row>
    <row r="689" ht="15" customHeight="1">
      <c r="A689" s="118" t="n"/>
      <c r="B689" s="93">
        <f>IF($A689="","",IF(TermCount=1,INDEX(TermLabels,1),IF(COUNT(TermEnds)=0,"",INDEX(TermLabels,MIN(TermCount,1+SUMPRODUCT(--(TermEnds&lt;&gt;""),--($A689&gt;TermEnds)))))))</f>
        <v/>
      </c>
      <c r="C689" s="93" t="n"/>
      <c r="D689" s="93" t="n"/>
      <c r="E689" s="93" t="n"/>
      <c r="F689" s="93" t="n"/>
      <c r="G689" s="93" t="n"/>
      <c r="H689" s="94" t="n"/>
    </row>
    <row r="690" ht="15" customHeight="1">
      <c r="A690" s="118" t="n"/>
      <c r="B690" s="93">
        <f>IF($A690="","",IF(TermCount=1,INDEX(TermLabels,1),IF(COUNT(TermEnds)=0,"",INDEX(TermLabels,MIN(TermCount,1+SUMPRODUCT(--(TermEnds&lt;&gt;""),--($A690&gt;TermEnds)))))))</f>
        <v/>
      </c>
      <c r="C690" s="93" t="n"/>
      <c r="D690" s="93" t="n"/>
      <c r="E690" s="93" t="n"/>
      <c r="F690" s="93" t="n"/>
      <c r="G690" s="93" t="n"/>
      <c r="H690" s="94" t="n"/>
    </row>
    <row r="691" ht="15" customHeight="1">
      <c r="A691" s="118" t="n"/>
      <c r="B691" s="93">
        <f>IF($A691="","",IF(TermCount=1,INDEX(TermLabels,1),IF(COUNT(TermEnds)=0,"",INDEX(TermLabels,MIN(TermCount,1+SUMPRODUCT(--(TermEnds&lt;&gt;""),--($A691&gt;TermEnds)))))))</f>
        <v/>
      </c>
      <c r="C691" s="93" t="n"/>
      <c r="D691" s="93" t="n"/>
      <c r="E691" s="93" t="n"/>
      <c r="F691" s="93" t="n"/>
      <c r="G691" s="93" t="n"/>
      <c r="H691" s="94" t="n"/>
    </row>
    <row r="692" ht="15" customHeight="1">
      <c r="A692" s="118" t="n"/>
      <c r="B692" s="93">
        <f>IF($A692="","",IF(TermCount=1,INDEX(TermLabels,1),IF(COUNT(TermEnds)=0,"",INDEX(TermLabels,MIN(TermCount,1+SUMPRODUCT(--(TermEnds&lt;&gt;""),--($A692&gt;TermEnds)))))))</f>
        <v/>
      </c>
      <c r="C692" s="93" t="n"/>
      <c r="D692" s="93" t="n"/>
      <c r="E692" s="93" t="n"/>
      <c r="F692" s="93" t="n"/>
      <c r="G692" s="93" t="n"/>
      <c r="H692" s="94" t="n"/>
    </row>
    <row r="693" ht="15" customHeight="1">
      <c r="A693" s="118" t="n"/>
      <c r="B693" s="93">
        <f>IF($A693="","",IF(TermCount=1,INDEX(TermLabels,1),IF(COUNT(TermEnds)=0,"",INDEX(TermLabels,MIN(TermCount,1+SUMPRODUCT(--(TermEnds&lt;&gt;""),--($A693&gt;TermEnds)))))))</f>
        <v/>
      </c>
      <c r="C693" s="93" t="n"/>
      <c r="D693" s="93" t="n"/>
      <c r="E693" s="93" t="n"/>
      <c r="F693" s="93" t="n"/>
      <c r="G693" s="93" t="n"/>
      <c r="H693" s="94" t="n"/>
    </row>
    <row r="694" ht="15" customHeight="1">
      <c r="A694" s="118" t="n"/>
      <c r="B694" s="93">
        <f>IF($A694="","",IF(TermCount=1,INDEX(TermLabels,1),IF(COUNT(TermEnds)=0,"",INDEX(TermLabels,MIN(TermCount,1+SUMPRODUCT(--(TermEnds&lt;&gt;""),--($A694&gt;TermEnds)))))))</f>
        <v/>
      </c>
      <c r="C694" s="93" t="n"/>
      <c r="D694" s="93" t="n"/>
      <c r="E694" s="93" t="n"/>
      <c r="F694" s="93" t="n"/>
      <c r="G694" s="93" t="n"/>
      <c r="H694" s="94" t="n"/>
    </row>
    <row r="695" ht="15" customHeight="1">
      <c r="A695" s="118" t="n"/>
      <c r="B695" s="93">
        <f>IF($A695="","",IF(TermCount=1,INDEX(TermLabels,1),IF(COUNT(TermEnds)=0,"",INDEX(TermLabels,MIN(TermCount,1+SUMPRODUCT(--(TermEnds&lt;&gt;""),--($A695&gt;TermEnds)))))))</f>
        <v/>
      </c>
      <c r="C695" s="93" t="n"/>
      <c r="D695" s="93" t="n"/>
      <c r="E695" s="93" t="n"/>
      <c r="F695" s="93" t="n"/>
      <c r="G695" s="93" t="n"/>
      <c r="H695" s="94" t="n"/>
    </row>
    <row r="696" ht="15" customHeight="1">
      <c r="A696" s="118" t="n"/>
      <c r="B696" s="93">
        <f>IF($A696="","",IF(TermCount=1,INDEX(TermLabels,1),IF(COUNT(TermEnds)=0,"",INDEX(TermLabels,MIN(TermCount,1+SUMPRODUCT(--(TermEnds&lt;&gt;""),--($A696&gt;TermEnds)))))))</f>
        <v/>
      </c>
      <c r="C696" s="93" t="n"/>
      <c r="D696" s="93" t="n"/>
      <c r="E696" s="93" t="n"/>
      <c r="F696" s="93" t="n"/>
      <c r="G696" s="93" t="n"/>
      <c r="H696" s="94" t="n"/>
    </row>
    <row r="697" ht="15" customHeight="1">
      <c r="A697" s="118" t="n"/>
      <c r="B697" s="93">
        <f>IF($A697="","",IF(TermCount=1,INDEX(TermLabels,1),IF(COUNT(TermEnds)=0,"",INDEX(TermLabels,MIN(TermCount,1+SUMPRODUCT(--(TermEnds&lt;&gt;""),--($A697&gt;TermEnds)))))))</f>
        <v/>
      </c>
      <c r="C697" s="93" t="n"/>
      <c r="D697" s="93" t="n"/>
      <c r="E697" s="93" t="n"/>
      <c r="F697" s="93" t="n"/>
      <c r="G697" s="93" t="n"/>
      <c r="H697" s="94" t="n"/>
    </row>
    <row r="698" ht="15" customHeight="1">
      <c r="A698" s="118" t="n"/>
      <c r="B698" s="93">
        <f>IF($A698="","",IF(TermCount=1,INDEX(TermLabels,1),IF(COUNT(TermEnds)=0,"",INDEX(TermLabels,MIN(TermCount,1+SUMPRODUCT(--(TermEnds&lt;&gt;""),--($A698&gt;TermEnds)))))))</f>
        <v/>
      </c>
      <c r="C698" s="93" t="n"/>
      <c r="D698" s="93" t="n"/>
      <c r="E698" s="93" t="n"/>
      <c r="F698" s="93" t="n"/>
      <c r="G698" s="93" t="n"/>
      <c r="H698" s="94" t="n"/>
    </row>
    <row r="699" ht="15" customHeight="1">
      <c r="A699" s="118" t="n"/>
      <c r="B699" s="93">
        <f>IF($A699="","",IF(TermCount=1,INDEX(TermLabels,1),IF(COUNT(TermEnds)=0,"",INDEX(TermLabels,MIN(TermCount,1+SUMPRODUCT(--(TermEnds&lt;&gt;""),--($A699&gt;TermEnds)))))))</f>
        <v/>
      </c>
      <c r="C699" s="93" t="n"/>
      <c r="D699" s="93" t="n"/>
      <c r="E699" s="93" t="n"/>
      <c r="F699" s="93" t="n"/>
      <c r="G699" s="93" t="n"/>
      <c r="H699" s="94" t="n"/>
    </row>
    <row r="700" ht="15" customHeight="1">
      <c r="A700" s="118" t="n"/>
      <c r="B700" s="93">
        <f>IF($A700="","",IF(TermCount=1,INDEX(TermLabels,1),IF(COUNT(TermEnds)=0,"",INDEX(TermLabels,MIN(TermCount,1+SUMPRODUCT(--(TermEnds&lt;&gt;""),--($A700&gt;TermEnds)))))))</f>
        <v/>
      </c>
      <c r="C700" s="93" t="n"/>
      <c r="D700" s="93" t="n"/>
      <c r="E700" s="93" t="n"/>
      <c r="F700" s="93" t="n"/>
      <c r="G700" s="93" t="n"/>
      <c r="H700" s="94" t="n"/>
    </row>
    <row r="701" ht="15" customHeight="1">
      <c r="A701" s="118" t="n"/>
      <c r="B701" s="93">
        <f>IF($A701="","",IF(TermCount=1,INDEX(TermLabels,1),IF(COUNT(TermEnds)=0,"",INDEX(TermLabels,MIN(TermCount,1+SUMPRODUCT(--(TermEnds&lt;&gt;""),--($A701&gt;TermEnds)))))))</f>
        <v/>
      </c>
      <c r="C701" s="93" t="n"/>
      <c r="D701" s="93" t="n"/>
      <c r="E701" s="93" t="n"/>
      <c r="F701" s="93" t="n"/>
      <c r="G701" s="93" t="n"/>
      <c r="H701" s="94" t="n"/>
    </row>
    <row r="702" ht="15" customHeight="1">
      <c r="A702" s="118" t="n"/>
      <c r="B702" s="93">
        <f>IF($A702="","",IF(TermCount=1,INDEX(TermLabels,1),IF(COUNT(TermEnds)=0,"",INDEX(TermLabels,MIN(TermCount,1+SUMPRODUCT(--(TermEnds&lt;&gt;""),--($A702&gt;TermEnds)))))))</f>
        <v/>
      </c>
      <c r="C702" s="93" t="n"/>
      <c r="D702" s="93" t="n"/>
      <c r="E702" s="93" t="n"/>
      <c r="F702" s="93" t="n"/>
      <c r="G702" s="93" t="n"/>
      <c r="H702" s="94" t="n"/>
    </row>
    <row r="703" ht="15" customHeight="1">
      <c r="A703" s="118" t="n"/>
      <c r="B703" s="93">
        <f>IF($A703="","",IF(TermCount=1,INDEX(TermLabels,1),IF(COUNT(TermEnds)=0,"",INDEX(TermLabels,MIN(TermCount,1+SUMPRODUCT(--(TermEnds&lt;&gt;""),--($A703&gt;TermEnds)))))))</f>
        <v/>
      </c>
      <c r="C703" s="93" t="n"/>
      <c r="D703" s="93" t="n"/>
      <c r="E703" s="93" t="n"/>
      <c r="F703" s="93" t="n"/>
      <c r="G703" s="93" t="n"/>
      <c r="H703" s="94" t="n"/>
    </row>
    <row r="704" ht="15" customHeight="1">
      <c r="A704" s="118" t="n"/>
      <c r="B704" s="93">
        <f>IF($A704="","",IF(TermCount=1,INDEX(TermLabels,1),IF(COUNT(TermEnds)=0,"",INDEX(TermLabels,MIN(TermCount,1+SUMPRODUCT(--(TermEnds&lt;&gt;""),--($A704&gt;TermEnds)))))))</f>
        <v/>
      </c>
      <c r="C704" s="93" t="n"/>
      <c r="D704" s="93" t="n"/>
      <c r="E704" s="93" t="n"/>
      <c r="F704" s="93" t="n"/>
      <c r="G704" s="93" t="n"/>
      <c r="H704" s="94" t="n"/>
    </row>
    <row r="705" ht="15" customHeight="1">
      <c r="A705" s="118" t="n"/>
      <c r="B705" s="93">
        <f>IF($A705="","",IF(TermCount=1,INDEX(TermLabels,1),IF(COUNT(TermEnds)=0,"",INDEX(TermLabels,MIN(TermCount,1+SUMPRODUCT(--(TermEnds&lt;&gt;""),--($A705&gt;TermEnds)))))))</f>
        <v/>
      </c>
      <c r="C705" s="93" t="n"/>
      <c r="D705" s="93" t="n"/>
      <c r="E705" s="93" t="n"/>
      <c r="F705" s="93" t="n"/>
      <c r="G705" s="93" t="n"/>
      <c r="H705" s="94" t="n"/>
    </row>
    <row r="706" ht="15" customHeight="1">
      <c r="A706" s="118" t="n"/>
      <c r="B706" s="93">
        <f>IF($A706="","",IF(TermCount=1,INDEX(TermLabels,1),IF(COUNT(TermEnds)=0,"",INDEX(TermLabels,MIN(TermCount,1+SUMPRODUCT(--(TermEnds&lt;&gt;""),--($A706&gt;TermEnds)))))))</f>
        <v/>
      </c>
      <c r="C706" s="93" t="n"/>
      <c r="D706" s="93" t="n"/>
      <c r="E706" s="93" t="n"/>
      <c r="F706" s="93" t="n"/>
      <c r="G706" s="93" t="n"/>
      <c r="H706" s="94" t="n"/>
    </row>
    <row r="707" ht="15" customHeight="1">
      <c r="A707" s="118" t="n"/>
      <c r="B707" s="93">
        <f>IF($A707="","",IF(TermCount=1,INDEX(TermLabels,1),IF(COUNT(TermEnds)=0,"",INDEX(TermLabels,MIN(TermCount,1+SUMPRODUCT(--(TermEnds&lt;&gt;""),--($A707&gt;TermEnds)))))))</f>
        <v/>
      </c>
      <c r="C707" s="93" t="n"/>
      <c r="D707" s="93" t="n"/>
      <c r="E707" s="93" t="n"/>
      <c r="F707" s="93" t="n"/>
      <c r="G707" s="93" t="n"/>
      <c r="H707" s="94" t="n"/>
    </row>
    <row r="708" ht="15" customHeight="1">
      <c r="A708" s="118" t="n"/>
      <c r="B708" s="93">
        <f>IF($A708="","",IF(TermCount=1,INDEX(TermLabels,1),IF(COUNT(TermEnds)=0,"",INDEX(TermLabels,MIN(TermCount,1+SUMPRODUCT(--(TermEnds&lt;&gt;""),--($A708&gt;TermEnds)))))))</f>
        <v/>
      </c>
      <c r="C708" s="93" t="n"/>
      <c r="D708" s="93" t="n"/>
      <c r="E708" s="93" t="n"/>
      <c r="F708" s="93" t="n"/>
      <c r="G708" s="93" t="n"/>
      <c r="H708" s="94" t="n"/>
    </row>
    <row r="709" ht="15" customHeight="1">
      <c r="A709" s="118" t="n"/>
      <c r="B709" s="93">
        <f>IF($A709="","",IF(TermCount=1,INDEX(TermLabels,1),IF(COUNT(TermEnds)=0,"",INDEX(TermLabels,MIN(TermCount,1+SUMPRODUCT(--(TermEnds&lt;&gt;""),--($A709&gt;TermEnds)))))))</f>
        <v/>
      </c>
      <c r="C709" s="93" t="n"/>
      <c r="D709" s="93" t="n"/>
      <c r="E709" s="93" t="n"/>
      <c r="F709" s="93" t="n"/>
      <c r="G709" s="93" t="n"/>
      <c r="H709" s="94" t="n"/>
    </row>
    <row r="710" ht="15" customHeight="1">
      <c r="A710" s="118" t="n"/>
      <c r="B710" s="93">
        <f>IF($A710="","",IF(TermCount=1,INDEX(TermLabels,1),IF(COUNT(TermEnds)=0,"",INDEX(TermLabels,MIN(TermCount,1+SUMPRODUCT(--(TermEnds&lt;&gt;""),--($A710&gt;TermEnds)))))))</f>
        <v/>
      </c>
      <c r="C710" s="93" t="n"/>
      <c r="D710" s="93" t="n"/>
      <c r="E710" s="93" t="n"/>
      <c r="F710" s="93" t="n"/>
      <c r="G710" s="93" t="n"/>
      <c r="H710" s="94" t="n"/>
    </row>
    <row r="711" ht="15" customHeight="1">
      <c r="A711" s="118" t="n"/>
      <c r="B711" s="93">
        <f>IF($A711="","",IF(TermCount=1,INDEX(TermLabels,1),IF(COUNT(TermEnds)=0,"",INDEX(TermLabels,MIN(TermCount,1+SUMPRODUCT(--(TermEnds&lt;&gt;""),--($A711&gt;TermEnds)))))))</f>
        <v/>
      </c>
      <c r="C711" s="93" t="n"/>
      <c r="D711" s="93" t="n"/>
      <c r="E711" s="93" t="n"/>
      <c r="F711" s="93" t="n"/>
      <c r="G711" s="93" t="n"/>
      <c r="H711" s="94" t="n"/>
    </row>
    <row r="712" ht="15" customHeight="1">
      <c r="A712" s="118" t="n"/>
      <c r="B712" s="93">
        <f>IF($A712="","",IF(TermCount=1,INDEX(TermLabels,1),IF(COUNT(TermEnds)=0,"",INDEX(TermLabels,MIN(TermCount,1+SUMPRODUCT(--(TermEnds&lt;&gt;""),--($A712&gt;TermEnds)))))))</f>
        <v/>
      </c>
      <c r="C712" s="93" t="n"/>
      <c r="D712" s="93" t="n"/>
      <c r="E712" s="93" t="n"/>
      <c r="F712" s="93" t="n"/>
      <c r="G712" s="93" t="n"/>
      <c r="H712" s="94" t="n"/>
    </row>
    <row r="713" ht="15" customHeight="1">
      <c r="A713" s="118" t="n"/>
      <c r="B713" s="93">
        <f>IF($A713="","",IF(TermCount=1,INDEX(TermLabels,1),IF(COUNT(TermEnds)=0,"",INDEX(TermLabels,MIN(TermCount,1+SUMPRODUCT(--(TermEnds&lt;&gt;""),--($A713&gt;TermEnds)))))))</f>
        <v/>
      </c>
      <c r="C713" s="93" t="n"/>
      <c r="D713" s="93" t="n"/>
      <c r="E713" s="93" t="n"/>
      <c r="F713" s="93" t="n"/>
      <c r="G713" s="93" t="n"/>
      <c r="H713" s="94" t="n"/>
    </row>
    <row r="714" ht="15" customHeight="1">
      <c r="A714" s="118" t="n"/>
      <c r="B714" s="93">
        <f>IF($A714="","",IF(TermCount=1,INDEX(TermLabels,1),IF(COUNT(TermEnds)=0,"",INDEX(TermLabels,MIN(TermCount,1+SUMPRODUCT(--(TermEnds&lt;&gt;""),--($A714&gt;TermEnds)))))))</f>
        <v/>
      </c>
      <c r="C714" s="93" t="n"/>
      <c r="D714" s="93" t="n"/>
      <c r="E714" s="93" t="n"/>
      <c r="F714" s="93" t="n"/>
      <c r="G714" s="93" t="n"/>
      <c r="H714" s="94" t="n"/>
    </row>
    <row r="715" ht="15" customHeight="1">
      <c r="A715" s="118" t="n"/>
      <c r="B715" s="93">
        <f>IF($A715="","",IF(TermCount=1,INDEX(TermLabels,1),IF(COUNT(TermEnds)=0,"",INDEX(TermLabels,MIN(TermCount,1+SUMPRODUCT(--(TermEnds&lt;&gt;""),--($A715&gt;TermEnds)))))))</f>
        <v/>
      </c>
      <c r="C715" s="93" t="n"/>
      <c r="D715" s="93" t="n"/>
      <c r="E715" s="93" t="n"/>
      <c r="F715" s="93" t="n"/>
      <c r="G715" s="93" t="n"/>
      <c r="H715" s="94" t="n"/>
    </row>
    <row r="716" ht="15" customHeight="1">
      <c r="A716" s="118" t="n"/>
      <c r="B716" s="93">
        <f>IF($A716="","",IF(TermCount=1,INDEX(TermLabels,1),IF(COUNT(TermEnds)=0,"",INDEX(TermLabels,MIN(TermCount,1+SUMPRODUCT(--(TermEnds&lt;&gt;""),--($A716&gt;TermEnds)))))))</f>
        <v/>
      </c>
      <c r="C716" s="93" t="n"/>
      <c r="D716" s="93" t="n"/>
      <c r="E716" s="93" t="n"/>
      <c r="F716" s="93" t="n"/>
      <c r="G716" s="93" t="n"/>
      <c r="H716" s="94" t="n"/>
    </row>
    <row r="717" ht="15" customHeight="1">
      <c r="A717" s="118" t="n"/>
      <c r="B717" s="93">
        <f>IF($A717="","",IF(TermCount=1,INDEX(TermLabels,1),IF(COUNT(TermEnds)=0,"",INDEX(TermLabels,MIN(TermCount,1+SUMPRODUCT(--(TermEnds&lt;&gt;""),--($A717&gt;TermEnds)))))))</f>
        <v/>
      </c>
      <c r="C717" s="93" t="n"/>
      <c r="D717" s="93" t="n"/>
      <c r="E717" s="93" t="n"/>
      <c r="F717" s="93" t="n"/>
      <c r="G717" s="93" t="n"/>
      <c r="H717" s="94" t="n"/>
    </row>
    <row r="718" ht="15" customHeight="1">
      <c r="A718" s="118" t="n"/>
      <c r="B718" s="93">
        <f>IF($A718="","",IF(TermCount=1,INDEX(TermLabels,1),IF(COUNT(TermEnds)=0,"",INDEX(TermLabels,MIN(TermCount,1+SUMPRODUCT(--(TermEnds&lt;&gt;""),--($A718&gt;TermEnds)))))))</f>
        <v/>
      </c>
      <c r="C718" s="93" t="n"/>
      <c r="D718" s="93" t="n"/>
      <c r="E718" s="93" t="n"/>
      <c r="F718" s="93" t="n"/>
      <c r="G718" s="93" t="n"/>
      <c r="H718" s="94" t="n"/>
    </row>
    <row r="719" ht="15" customHeight="1">
      <c r="A719" s="118" t="n"/>
      <c r="B719" s="93">
        <f>IF($A719="","",IF(TermCount=1,INDEX(TermLabels,1),IF(COUNT(TermEnds)=0,"",INDEX(TermLabels,MIN(TermCount,1+SUMPRODUCT(--(TermEnds&lt;&gt;""),--($A719&gt;TermEnds)))))))</f>
        <v/>
      </c>
      <c r="C719" s="93" t="n"/>
      <c r="D719" s="93" t="n"/>
      <c r="E719" s="93" t="n"/>
      <c r="F719" s="93" t="n"/>
      <c r="G719" s="93" t="n"/>
      <c r="H719" s="94" t="n"/>
    </row>
    <row r="720" ht="15" customHeight="1">
      <c r="A720" s="118" t="n"/>
      <c r="B720" s="93">
        <f>IF($A720="","",IF(TermCount=1,INDEX(TermLabels,1),IF(COUNT(TermEnds)=0,"",INDEX(TermLabels,MIN(TermCount,1+SUMPRODUCT(--(TermEnds&lt;&gt;""),--($A720&gt;TermEnds)))))))</f>
        <v/>
      </c>
      <c r="C720" s="93" t="n"/>
      <c r="D720" s="93" t="n"/>
      <c r="E720" s="93" t="n"/>
      <c r="F720" s="93" t="n"/>
      <c r="G720" s="93" t="n"/>
      <c r="H720" s="94" t="n"/>
    </row>
    <row r="721" ht="15" customHeight="1">
      <c r="A721" s="118" t="n"/>
      <c r="B721" s="93">
        <f>IF($A721="","",IF(TermCount=1,INDEX(TermLabels,1),IF(COUNT(TermEnds)=0,"",INDEX(TermLabels,MIN(TermCount,1+SUMPRODUCT(--(TermEnds&lt;&gt;""),--($A721&gt;TermEnds)))))))</f>
        <v/>
      </c>
      <c r="C721" s="93" t="n"/>
      <c r="D721" s="93" t="n"/>
      <c r="E721" s="93" t="n"/>
      <c r="F721" s="93" t="n"/>
      <c r="G721" s="93" t="n"/>
      <c r="H721" s="94" t="n"/>
    </row>
    <row r="722" ht="15" customHeight="1">
      <c r="A722" s="118" t="n"/>
      <c r="B722" s="93">
        <f>IF($A722="","",IF(TermCount=1,INDEX(TermLabels,1),IF(COUNT(TermEnds)=0,"",INDEX(TermLabels,MIN(TermCount,1+SUMPRODUCT(--(TermEnds&lt;&gt;""),--($A722&gt;TermEnds)))))))</f>
        <v/>
      </c>
      <c r="C722" s="93" t="n"/>
      <c r="D722" s="93" t="n"/>
      <c r="E722" s="93" t="n"/>
      <c r="F722" s="93" t="n"/>
      <c r="G722" s="93" t="n"/>
      <c r="H722" s="94" t="n"/>
    </row>
    <row r="723" ht="15" customHeight="1">
      <c r="A723" s="118" t="n"/>
      <c r="B723" s="93">
        <f>IF($A723="","",IF(TermCount=1,INDEX(TermLabels,1),IF(COUNT(TermEnds)=0,"",INDEX(TermLabels,MIN(TermCount,1+SUMPRODUCT(--(TermEnds&lt;&gt;""),--($A723&gt;TermEnds)))))))</f>
        <v/>
      </c>
      <c r="C723" s="93" t="n"/>
      <c r="D723" s="93" t="n"/>
      <c r="E723" s="93" t="n"/>
      <c r="F723" s="93" t="n"/>
      <c r="G723" s="93" t="n"/>
      <c r="H723" s="94" t="n"/>
    </row>
    <row r="724" ht="15" customHeight="1">
      <c r="A724" s="118" t="n"/>
      <c r="B724" s="93">
        <f>IF($A724="","",IF(TermCount=1,INDEX(TermLabels,1),IF(COUNT(TermEnds)=0,"",INDEX(TermLabels,MIN(TermCount,1+SUMPRODUCT(--(TermEnds&lt;&gt;""),--($A724&gt;TermEnds)))))))</f>
        <v/>
      </c>
      <c r="C724" s="93" t="n"/>
      <c r="D724" s="93" t="n"/>
      <c r="E724" s="93" t="n"/>
      <c r="F724" s="93" t="n"/>
      <c r="G724" s="93" t="n"/>
      <c r="H724" s="94" t="n"/>
    </row>
    <row r="725" ht="15" customHeight="1">
      <c r="A725" s="118" t="n"/>
      <c r="B725" s="93">
        <f>IF($A725="","",IF(TermCount=1,INDEX(TermLabels,1),IF(COUNT(TermEnds)=0,"",INDEX(TermLabels,MIN(TermCount,1+SUMPRODUCT(--(TermEnds&lt;&gt;""),--($A725&gt;TermEnds)))))))</f>
        <v/>
      </c>
      <c r="C725" s="93" t="n"/>
      <c r="D725" s="93" t="n"/>
      <c r="E725" s="93" t="n"/>
      <c r="F725" s="93" t="n"/>
      <c r="G725" s="93" t="n"/>
      <c r="H725" s="94" t="n"/>
    </row>
    <row r="726" ht="15" customHeight="1">
      <c r="A726" s="118" t="n"/>
      <c r="B726" s="93">
        <f>IF($A726="","",IF(TermCount=1,INDEX(TermLabels,1),IF(COUNT(TermEnds)=0,"",INDEX(TermLabels,MIN(TermCount,1+SUMPRODUCT(--(TermEnds&lt;&gt;""),--($A726&gt;TermEnds)))))))</f>
        <v/>
      </c>
      <c r="C726" s="93" t="n"/>
      <c r="D726" s="93" t="n"/>
      <c r="E726" s="93" t="n"/>
      <c r="F726" s="93" t="n"/>
      <c r="G726" s="93" t="n"/>
      <c r="H726" s="94" t="n"/>
    </row>
    <row r="727" ht="15" customHeight="1">
      <c r="A727" s="118" t="n"/>
      <c r="B727" s="93">
        <f>IF($A727="","",IF(TermCount=1,INDEX(TermLabels,1),IF(COUNT(TermEnds)=0,"",INDEX(TermLabels,MIN(TermCount,1+SUMPRODUCT(--(TermEnds&lt;&gt;""),--($A727&gt;TermEnds)))))))</f>
        <v/>
      </c>
      <c r="C727" s="93" t="n"/>
      <c r="D727" s="93" t="n"/>
      <c r="E727" s="93" t="n"/>
      <c r="F727" s="93" t="n"/>
      <c r="G727" s="93" t="n"/>
      <c r="H727" s="94" t="n"/>
    </row>
    <row r="728" ht="15" customHeight="1">
      <c r="A728" s="118" t="n"/>
      <c r="B728" s="93">
        <f>IF($A728="","",IF(TermCount=1,INDEX(TermLabels,1),IF(COUNT(TermEnds)=0,"",INDEX(TermLabels,MIN(TermCount,1+SUMPRODUCT(--(TermEnds&lt;&gt;""),--($A728&gt;TermEnds)))))))</f>
        <v/>
      </c>
      <c r="C728" s="93" t="n"/>
      <c r="D728" s="93" t="n"/>
      <c r="E728" s="93" t="n"/>
      <c r="F728" s="93" t="n"/>
      <c r="G728" s="93" t="n"/>
      <c r="H728" s="94" t="n"/>
    </row>
    <row r="729" ht="15" customHeight="1">
      <c r="A729" s="118" t="n"/>
      <c r="B729" s="93">
        <f>IF($A729="","",IF(TermCount=1,INDEX(TermLabels,1),IF(COUNT(TermEnds)=0,"",INDEX(TermLabels,MIN(TermCount,1+SUMPRODUCT(--(TermEnds&lt;&gt;""),--($A729&gt;TermEnds)))))))</f>
        <v/>
      </c>
      <c r="C729" s="93" t="n"/>
      <c r="D729" s="93" t="n"/>
      <c r="E729" s="93" t="n"/>
      <c r="F729" s="93" t="n"/>
      <c r="G729" s="93" t="n"/>
      <c r="H729" s="94" t="n"/>
    </row>
    <row r="730" ht="15" customHeight="1">
      <c r="A730" s="118" t="n"/>
      <c r="B730" s="93">
        <f>IF($A730="","",IF(TermCount=1,INDEX(TermLabels,1),IF(COUNT(TermEnds)=0,"",INDEX(TermLabels,MIN(TermCount,1+SUMPRODUCT(--(TermEnds&lt;&gt;""),--($A730&gt;TermEnds)))))))</f>
        <v/>
      </c>
      <c r="C730" s="93" t="n"/>
      <c r="D730" s="93" t="n"/>
      <c r="E730" s="93" t="n"/>
      <c r="F730" s="93" t="n"/>
      <c r="G730" s="93" t="n"/>
      <c r="H730" s="94" t="n"/>
    </row>
    <row r="731" ht="15" customHeight="1">
      <c r="A731" s="118" t="n"/>
      <c r="B731" s="93">
        <f>IF($A731="","",IF(TermCount=1,INDEX(TermLabels,1),IF(COUNT(TermEnds)=0,"",INDEX(TermLabels,MIN(TermCount,1+SUMPRODUCT(--(TermEnds&lt;&gt;""),--($A731&gt;TermEnds)))))))</f>
        <v/>
      </c>
      <c r="C731" s="93" t="n"/>
      <c r="D731" s="93" t="n"/>
      <c r="E731" s="93" t="n"/>
      <c r="F731" s="93" t="n"/>
      <c r="G731" s="93" t="n"/>
      <c r="H731" s="94" t="n"/>
    </row>
    <row r="732" ht="15" customHeight="1">
      <c r="A732" s="118" t="n"/>
      <c r="B732" s="93">
        <f>IF($A732="","",IF(TermCount=1,INDEX(TermLabels,1),IF(COUNT(TermEnds)=0,"",INDEX(TermLabels,MIN(TermCount,1+SUMPRODUCT(--(TermEnds&lt;&gt;""),--($A732&gt;TermEnds)))))))</f>
        <v/>
      </c>
      <c r="C732" s="93" t="n"/>
      <c r="D732" s="93" t="n"/>
      <c r="E732" s="93" t="n"/>
      <c r="F732" s="93" t="n"/>
      <c r="G732" s="93" t="n"/>
      <c r="H732" s="94" t="n"/>
    </row>
    <row r="733" ht="15" customHeight="1">
      <c r="A733" s="118" t="n"/>
      <c r="B733" s="93">
        <f>IF($A733="","",IF(TermCount=1,INDEX(TermLabels,1),IF(COUNT(TermEnds)=0,"",INDEX(TermLabels,MIN(TermCount,1+SUMPRODUCT(--(TermEnds&lt;&gt;""),--($A733&gt;TermEnds)))))))</f>
        <v/>
      </c>
      <c r="C733" s="93" t="n"/>
      <c r="D733" s="93" t="n"/>
      <c r="E733" s="93" t="n"/>
      <c r="F733" s="93" t="n"/>
      <c r="G733" s="93" t="n"/>
      <c r="H733" s="94" t="n"/>
    </row>
    <row r="734" ht="15" customHeight="1">
      <c r="A734" s="118" t="n"/>
      <c r="B734" s="93">
        <f>IF($A734="","",IF(TermCount=1,INDEX(TermLabels,1),IF(COUNT(TermEnds)=0,"",INDEX(TermLabels,MIN(TermCount,1+SUMPRODUCT(--(TermEnds&lt;&gt;""),--($A734&gt;TermEnds)))))))</f>
        <v/>
      </c>
      <c r="C734" s="93" t="n"/>
      <c r="D734" s="93" t="n"/>
      <c r="E734" s="93" t="n"/>
      <c r="F734" s="93" t="n"/>
      <c r="G734" s="93" t="n"/>
      <c r="H734" s="94" t="n"/>
    </row>
    <row r="735" ht="15" customHeight="1">
      <c r="A735" s="118" t="n"/>
      <c r="B735" s="93">
        <f>IF($A735="","",IF(TermCount=1,INDEX(TermLabels,1),IF(COUNT(TermEnds)=0,"",INDEX(TermLabels,MIN(TermCount,1+SUMPRODUCT(--(TermEnds&lt;&gt;""),--($A735&gt;TermEnds)))))))</f>
        <v/>
      </c>
      <c r="C735" s="93" t="n"/>
      <c r="D735" s="93" t="n"/>
      <c r="E735" s="93" t="n"/>
      <c r="F735" s="93" t="n"/>
      <c r="G735" s="93" t="n"/>
      <c r="H735" s="94" t="n"/>
    </row>
    <row r="736" ht="15" customHeight="1">
      <c r="A736" s="118" t="n"/>
      <c r="B736" s="93">
        <f>IF($A736="","",IF(TermCount=1,INDEX(TermLabels,1),IF(COUNT(TermEnds)=0,"",INDEX(TermLabels,MIN(TermCount,1+SUMPRODUCT(--(TermEnds&lt;&gt;""),--($A736&gt;TermEnds)))))))</f>
        <v/>
      </c>
      <c r="C736" s="93" t="n"/>
      <c r="D736" s="93" t="n"/>
      <c r="E736" s="93" t="n"/>
      <c r="F736" s="93" t="n"/>
      <c r="G736" s="93" t="n"/>
      <c r="H736" s="94" t="n"/>
    </row>
    <row r="737" ht="15" customHeight="1">
      <c r="A737" s="118" t="n"/>
      <c r="B737" s="93">
        <f>IF($A737="","",IF(TermCount=1,INDEX(TermLabels,1),IF(COUNT(TermEnds)=0,"",INDEX(TermLabels,MIN(TermCount,1+SUMPRODUCT(--(TermEnds&lt;&gt;""),--($A737&gt;TermEnds)))))))</f>
        <v/>
      </c>
      <c r="C737" s="93" t="n"/>
      <c r="D737" s="93" t="n"/>
      <c r="E737" s="93" t="n"/>
      <c r="F737" s="93" t="n"/>
      <c r="G737" s="93" t="n"/>
      <c r="H737" s="94" t="n"/>
    </row>
    <row r="738" ht="15" customHeight="1">
      <c r="A738" s="118" t="n"/>
      <c r="B738" s="93">
        <f>IF($A738="","",IF(TermCount=1,INDEX(TermLabels,1),IF(COUNT(TermEnds)=0,"",INDEX(TermLabels,MIN(TermCount,1+SUMPRODUCT(--(TermEnds&lt;&gt;""),--($A738&gt;TermEnds)))))))</f>
        <v/>
      </c>
      <c r="C738" s="93" t="n"/>
      <c r="D738" s="93" t="n"/>
      <c r="E738" s="93" t="n"/>
      <c r="F738" s="93" t="n"/>
      <c r="G738" s="93" t="n"/>
      <c r="H738" s="94" t="n"/>
    </row>
    <row r="739" ht="15" customHeight="1">
      <c r="A739" s="118" t="n"/>
      <c r="B739" s="93">
        <f>IF($A739="","",IF(TermCount=1,INDEX(TermLabels,1),IF(COUNT(TermEnds)=0,"",INDEX(TermLabels,MIN(TermCount,1+SUMPRODUCT(--(TermEnds&lt;&gt;""),--($A739&gt;TermEnds)))))))</f>
        <v/>
      </c>
      <c r="C739" s="93" t="n"/>
      <c r="D739" s="93" t="n"/>
      <c r="E739" s="93" t="n"/>
      <c r="F739" s="93" t="n"/>
      <c r="G739" s="93" t="n"/>
      <c r="H739" s="94" t="n"/>
    </row>
    <row r="740" ht="15" customHeight="1">
      <c r="A740" s="118" t="n"/>
      <c r="B740" s="93">
        <f>IF($A740="","",IF(TermCount=1,INDEX(TermLabels,1),IF(COUNT(TermEnds)=0,"",INDEX(TermLabels,MIN(TermCount,1+SUMPRODUCT(--(TermEnds&lt;&gt;""),--($A740&gt;TermEnds)))))))</f>
        <v/>
      </c>
      <c r="C740" s="93" t="n"/>
      <c r="D740" s="93" t="n"/>
      <c r="E740" s="93" t="n"/>
      <c r="F740" s="93" t="n"/>
      <c r="G740" s="93" t="n"/>
      <c r="H740" s="94" t="n"/>
    </row>
    <row r="741" ht="15" customHeight="1">
      <c r="A741" s="118" t="n"/>
      <c r="B741" s="93">
        <f>IF($A741="","",IF(TermCount=1,INDEX(TermLabels,1),IF(COUNT(TermEnds)=0,"",INDEX(TermLabels,MIN(TermCount,1+SUMPRODUCT(--(TermEnds&lt;&gt;""),--($A741&gt;TermEnds)))))))</f>
        <v/>
      </c>
      <c r="C741" s="93" t="n"/>
      <c r="D741" s="93" t="n"/>
      <c r="E741" s="93" t="n"/>
      <c r="F741" s="93" t="n"/>
      <c r="G741" s="93" t="n"/>
      <c r="H741" s="94" t="n"/>
    </row>
    <row r="742" ht="15" customHeight="1">
      <c r="A742" s="118" t="n"/>
      <c r="B742" s="93">
        <f>IF($A742="","",IF(TermCount=1,INDEX(TermLabels,1),IF(COUNT(TermEnds)=0,"",INDEX(TermLabels,MIN(TermCount,1+SUMPRODUCT(--(TermEnds&lt;&gt;""),--($A742&gt;TermEnds)))))))</f>
        <v/>
      </c>
      <c r="C742" s="93" t="n"/>
      <c r="D742" s="93" t="n"/>
      <c r="E742" s="93" t="n"/>
      <c r="F742" s="93" t="n"/>
      <c r="G742" s="93" t="n"/>
      <c r="H742" s="94" t="n"/>
    </row>
    <row r="743" ht="15" customHeight="1">
      <c r="A743" s="118" t="n"/>
      <c r="B743" s="93">
        <f>IF($A743="","",IF(TermCount=1,INDEX(TermLabels,1),IF(COUNT(TermEnds)=0,"",INDEX(TermLabels,MIN(TermCount,1+SUMPRODUCT(--(TermEnds&lt;&gt;""),--($A743&gt;TermEnds)))))))</f>
        <v/>
      </c>
      <c r="C743" s="93" t="n"/>
      <c r="D743" s="93" t="n"/>
      <c r="E743" s="93" t="n"/>
      <c r="F743" s="93" t="n"/>
      <c r="G743" s="93" t="n"/>
      <c r="H743" s="94" t="n"/>
    </row>
    <row r="744" ht="15" customHeight="1">
      <c r="A744" s="118" t="n"/>
      <c r="B744" s="93">
        <f>IF($A744="","",IF(TermCount=1,INDEX(TermLabels,1),IF(COUNT(TermEnds)=0,"",INDEX(TermLabels,MIN(TermCount,1+SUMPRODUCT(--(TermEnds&lt;&gt;""),--($A744&gt;TermEnds)))))))</f>
        <v/>
      </c>
      <c r="C744" s="93" t="n"/>
      <c r="D744" s="93" t="n"/>
      <c r="E744" s="93" t="n"/>
      <c r="F744" s="93" t="n"/>
      <c r="G744" s="93" t="n"/>
      <c r="H744" s="94" t="n"/>
    </row>
    <row r="745" ht="15" customHeight="1">
      <c r="A745" s="118" t="n"/>
      <c r="B745" s="93">
        <f>IF($A745="","",IF(TermCount=1,INDEX(TermLabels,1),IF(COUNT(TermEnds)=0,"",INDEX(TermLabels,MIN(TermCount,1+SUMPRODUCT(--(TermEnds&lt;&gt;""),--($A745&gt;TermEnds)))))))</f>
        <v/>
      </c>
      <c r="C745" s="93" t="n"/>
      <c r="D745" s="93" t="n"/>
      <c r="E745" s="93" t="n"/>
      <c r="F745" s="93" t="n"/>
      <c r="G745" s="93" t="n"/>
      <c r="H745" s="94" t="n"/>
    </row>
    <row r="746" ht="15" customHeight="1">
      <c r="A746" s="118" t="n"/>
      <c r="B746" s="93">
        <f>IF($A746="","",IF(TermCount=1,INDEX(TermLabels,1),IF(COUNT(TermEnds)=0,"",INDEX(TermLabels,MIN(TermCount,1+SUMPRODUCT(--(TermEnds&lt;&gt;""),--($A746&gt;TermEnds)))))))</f>
        <v/>
      </c>
      <c r="C746" s="93" t="n"/>
      <c r="D746" s="93" t="n"/>
      <c r="E746" s="93" t="n"/>
      <c r="F746" s="93" t="n"/>
      <c r="G746" s="93" t="n"/>
      <c r="H746" s="94" t="n"/>
    </row>
    <row r="747" ht="15" customHeight="1">
      <c r="A747" s="118" t="n"/>
      <c r="B747" s="93">
        <f>IF($A747="","",IF(TermCount=1,INDEX(TermLabels,1),IF(COUNT(TermEnds)=0,"",INDEX(TermLabels,MIN(TermCount,1+SUMPRODUCT(--(TermEnds&lt;&gt;""),--($A747&gt;TermEnds)))))))</f>
        <v/>
      </c>
      <c r="C747" s="93" t="n"/>
      <c r="D747" s="93" t="n"/>
      <c r="E747" s="93" t="n"/>
      <c r="F747" s="93" t="n"/>
      <c r="G747" s="93" t="n"/>
      <c r="H747" s="94" t="n"/>
    </row>
    <row r="748" ht="15" customHeight="1">
      <c r="A748" s="118" t="n"/>
      <c r="B748" s="93">
        <f>IF($A748="","",IF(TermCount=1,INDEX(TermLabels,1),IF(COUNT(TermEnds)=0,"",INDEX(TermLabels,MIN(TermCount,1+SUMPRODUCT(--(TermEnds&lt;&gt;""),--($A748&gt;TermEnds)))))))</f>
        <v/>
      </c>
      <c r="C748" s="93" t="n"/>
      <c r="D748" s="93" t="n"/>
      <c r="E748" s="93" t="n"/>
      <c r="F748" s="93" t="n"/>
      <c r="G748" s="93" t="n"/>
      <c r="H748" s="94" t="n"/>
    </row>
    <row r="749" ht="15" customHeight="1">
      <c r="A749" s="118" t="n"/>
      <c r="B749" s="93">
        <f>IF($A749="","",IF(TermCount=1,INDEX(TermLabels,1),IF(COUNT(TermEnds)=0,"",INDEX(TermLabels,MIN(TermCount,1+SUMPRODUCT(--(TermEnds&lt;&gt;""),--($A749&gt;TermEnds)))))))</f>
        <v/>
      </c>
      <c r="C749" s="93" t="n"/>
      <c r="D749" s="93" t="n"/>
      <c r="E749" s="93" t="n"/>
      <c r="F749" s="93" t="n"/>
      <c r="G749" s="93" t="n"/>
      <c r="H749" s="94" t="n"/>
    </row>
    <row r="750" ht="15" customHeight="1">
      <c r="A750" s="118" t="n"/>
      <c r="B750" s="93">
        <f>IF($A750="","",IF(TermCount=1,INDEX(TermLabels,1),IF(COUNT(TermEnds)=0,"",INDEX(TermLabels,MIN(TermCount,1+SUMPRODUCT(--(TermEnds&lt;&gt;""),--($A750&gt;TermEnds)))))))</f>
        <v/>
      </c>
      <c r="C750" s="93" t="n"/>
      <c r="D750" s="93" t="n"/>
      <c r="E750" s="93" t="n"/>
      <c r="F750" s="93" t="n"/>
      <c r="G750" s="93" t="n"/>
      <c r="H750" s="94" t="n"/>
    </row>
    <row r="751" ht="15" customHeight="1">
      <c r="A751" s="118" t="n"/>
      <c r="B751" s="93">
        <f>IF($A751="","",IF(TermCount=1,INDEX(TermLabels,1),IF(COUNT(TermEnds)=0,"",INDEX(TermLabels,MIN(TermCount,1+SUMPRODUCT(--(TermEnds&lt;&gt;""),--($A751&gt;TermEnds)))))))</f>
        <v/>
      </c>
      <c r="C751" s="93" t="n"/>
      <c r="D751" s="93" t="n"/>
      <c r="E751" s="93" t="n"/>
      <c r="F751" s="93" t="n"/>
      <c r="G751" s="93" t="n"/>
      <c r="H751" s="94" t="n"/>
    </row>
    <row r="752" ht="15" customHeight="1">
      <c r="A752" s="118" t="n"/>
      <c r="B752" s="93">
        <f>IF($A752="","",IF(TermCount=1,INDEX(TermLabels,1),IF(COUNT(TermEnds)=0,"",INDEX(TermLabels,MIN(TermCount,1+SUMPRODUCT(--(TermEnds&lt;&gt;""),--($A752&gt;TermEnds)))))))</f>
        <v/>
      </c>
      <c r="C752" s="93" t="n"/>
      <c r="D752" s="93" t="n"/>
      <c r="E752" s="93" t="n"/>
      <c r="F752" s="93" t="n"/>
      <c r="G752" s="93" t="n"/>
      <c r="H752" s="94" t="n"/>
    </row>
    <row r="753" ht="15" customHeight="1">
      <c r="A753" s="118" t="n"/>
      <c r="B753" s="93">
        <f>IF($A753="","",IF(TermCount=1,INDEX(TermLabels,1),IF(COUNT(TermEnds)=0,"",INDEX(TermLabels,MIN(TermCount,1+SUMPRODUCT(--(TermEnds&lt;&gt;""),--($A753&gt;TermEnds)))))))</f>
        <v/>
      </c>
      <c r="C753" s="93" t="n"/>
      <c r="D753" s="93" t="n"/>
      <c r="E753" s="93" t="n"/>
      <c r="F753" s="93" t="n"/>
      <c r="G753" s="93" t="n"/>
      <c r="H753" s="94" t="n"/>
    </row>
    <row r="754" ht="15" customHeight="1">
      <c r="A754" s="118" t="n"/>
      <c r="B754" s="93">
        <f>IF($A754="","",IF(TermCount=1,INDEX(TermLabels,1),IF(COUNT(TermEnds)=0,"",INDEX(TermLabels,MIN(TermCount,1+SUMPRODUCT(--(TermEnds&lt;&gt;""),--($A754&gt;TermEnds)))))))</f>
        <v/>
      </c>
      <c r="C754" s="93" t="n"/>
      <c r="D754" s="93" t="n"/>
      <c r="E754" s="93" t="n"/>
      <c r="F754" s="93" t="n"/>
      <c r="G754" s="93" t="n"/>
      <c r="H754" s="94" t="n"/>
    </row>
    <row r="755" ht="15" customHeight="1">
      <c r="A755" s="118" t="n"/>
      <c r="B755" s="93">
        <f>IF($A755="","",IF(TermCount=1,INDEX(TermLabels,1),IF(COUNT(TermEnds)=0,"",INDEX(TermLabels,MIN(TermCount,1+SUMPRODUCT(--(TermEnds&lt;&gt;""),--($A755&gt;TermEnds)))))))</f>
        <v/>
      </c>
      <c r="C755" s="93" t="n"/>
      <c r="D755" s="93" t="n"/>
      <c r="E755" s="93" t="n"/>
      <c r="F755" s="93" t="n"/>
      <c r="G755" s="93" t="n"/>
      <c r="H755" s="94" t="n"/>
    </row>
    <row r="756" ht="15" customHeight="1">
      <c r="A756" s="118" t="n"/>
      <c r="B756" s="93">
        <f>IF($A756="","",IF(TermCount=1,INDEX(TermLabels,1),IF(COUNT(TermEnds)=0,"",INDEX(TermLabels,MIN(TermCount,1+SUMPRODUCT(--(TermEnds&lt;&gt;""),--($A756&gt;TermEnds)))))))</f>
        <v/>
      </c>
      <c r="C756" s="93" t="n"/>
      <c r="D756" s="93" t="n"/>
      <c r="E756" s="93" t="n"/>
      <c r="F756" s="93" t="n"/>
      <c r="G756" s="93" t="n"/>
      <c r="H756" s="94" t="n"/>
    </row>
    <row r="757" ht="15" customHeight="1">
      <c r="A757" s="118" t="n"/>
      <c r="B757" s="93">
        <f>IF($A757="","",IF(TermCount=1,INDEX(TermLabels,1),IF(COUNT(TermEnds)=0,"",INDEX(TermLabels,MIN(TermCount,1+SUMPRODUCT(--(TermEnds&lt;&gt;""),--($A757&gt;TermEnds)))))))</f>
        <v/>
      </c>
      <c r="C757" s="93" t="n"/>
      <c r="D757" s="93" t="n"/>
      <c r="E757" s="93" t="n"/>
      <c r="F757" s="93" t="n"/>
      <c r="G757" s="93" t="n"/>
      <c r="H757" s="94" t="n"/>
    </row>
    <row r="758" ht="15" customHeight="1">
      <c r="A758" s="118" t="n"/>
      <c r="B758" s="93">
        <f>IF($A758="","",IF(TermCount=1,INDEX(TermLabels,1),IF(COUNT(TermEnds)=0,"",INDEX(TermLabels,MIN(TermCount,1+SUMPRODUCT(--(TermEnds&lt;&gt;""),--($A758&gt;TermEnds)))))))</f>
        <v/>
      </c>
      <c r="C758" s="93" t="n"/>
      <c r="D758" s="93" t="n"/>
      <c r="E758" s="93" t="n"/>
      <c r="F758" s="93" t="n"/>
      <c r="G758" s="93" t="n"/>
      <c r="H758" s="94" t="n"/>
    </row>
    <row r="759" ht="15" customHeight="1">
      <c r="A759" s="118" t="n"/>
      <c r="B759" s="93">
        <f>IF($A759="","",IF(TermCount=1,INDEX(TermLabels,1),IF(COUNT(TermEnds)=0,"",INDEX(TermLabels,MIN(TermCount,1+SUMPRODUCT(--(TermEnds&lt;&gt;""),--($A759&gt;TermEnds)))))))</f>
        <v/>
      </c>
      <c r="C759" s="93" t="n"/>
      <c r="D759" s="93" t="n"/>
      <c r="E759" s="93" t="n"/>
      <c r="F759" s="93" t="n"/>
      <c r="G759" s="93" t="n"/>
      <c r="H759" s="94" t="n"/>
    </row>
    <row r="760" ht="15" customHeight="1">
      <c r="A760" s="118" t="n"/>
      <c r="B760" s="93">
        <f>IF($A760="","",IF(TermCount=1,INDEX(TermLabels,1),IF(COUNT(TermEnds)=0,"",INDEX(TermLabels,MIN(TermCount,1+SUMPRODUCT(--(TermEnds&lt;&gt;""),--($A760&gt;TermEnds)))))))</f>
        <v/>
      </c>
      <c r="C760" s="93" t="n"/>
      <c r="D760" s="93" t="n"/>
      <c r="E760" s="93" t="n"/>
      <c r="F760" s="93" t="n"/>
      <c r="G760" s="93" t="n"/>
      <c r="H760" s="94" t="n"/>
    </row>
    <row r="761" ht="15" customHeight="1">
      <c r="A761" s="118" t="n"/>
      <c r="B761" s="93">
        <f>IF($A761="","",IF(TermCount=1,INDEX(TermLabels,1),IF(COUNT(TermEnds)=0,"",INDEX(TermLabels,MIN(TermCount,1+SUMPRODUCT(--(TermEnds&lt;&gt;""),--($A761&gt;TermEnds)))))))</f>
        <v/>
      </c>
      <c r="C761" s="93" t="n"/>
      <c r="D761" s="93" t="n"/>
      <c r="E761" s="93" t="n"/>
      <c r="F761" s="93" t="n"/>
      <c r="G761" s="93" t="n"/>
      <c r="H761" s="94" t="n"/>
    </row>
    <row r="762" ht="15" customHeight="1">
      <c r="A762" s="118" t="n"/>
      <c r="B762" s="93">
        <f>IF($A762="","",IF(TermCount=1,INDEX(TermLabels,1),IF(COUNT(TermEnds)=0,"",INDEX(TermLabels,MIN(TermCount,1+SUMPRODUCT(--(TermEnds&lt;&gt;""),--($A762&gt;TermEnds)))))))</f>
        <v/>
      </c>
      <c r="C762" s="93" t="n"/>
      <c r="D762" s="93" t="n"/>
      <c r="E762" s="93" t="n"/>
      <c r="F762" s="93" t="n"/>
      <c r="G762" s="93" t="n"/>
      <c r="H762" s="94" t="n"/>
    </row>
    <row r="763" ht="15" customHeight="1">
      <c r="A763" s="118" t="n"/>
      <c r="B763" s="93">
        <f>IF($A763="","",IF(TermCount=1,INDEX(TermLabels,1),IF(COUNT(TermEnds)=0,"",INDEX(TermLabels,MIN(TermCount,1+SUMPRODUCT(--(TermEnds&lt;&gt;""),--($A763&gt;TermEnds)))))))</f>
        <v/>
      </c>
      <c r="C763" s="93" t="n"/>
      <c r="D763" s="93" t="n"/>
      <c r="E763" s="93" t="n"/>
      <c r="F763" s="93" t="n"/>
      <c r="G763" s="93" t="n"/>
      <c r="H763" s="94" t="n"/>
    </row>
    <row r="764" ht="15" customHeight="1">
      <c r="A764" s="118" t="n"/>
      <c r="B764" s="93">
        <f>IF($A764="","",IF(TermCount=1,INDEX(TermLabels,1),IF(COUNT(TermEnds)=0,"",INDEX(TermLabels,MIN(TermCount,1+SUMPRODUCT(--(TermEnds&lt;&gt;""),--($A764&gt;TermEnds)))))))</f>
        <v/>
      </c>
      <c r="C764" s="93" t="n"/>
      <c r="D764" s="93" t="n"/>
      <c r="E764" s="93" t="n"/>
      <c r="F764" s="93" t="n"/>
      <c r="G764" s="93" t="n"/>
      <c r="H764" s="94" t="n"/>
    </row>
    <row r="765" ht="15" customHeight="1">
      <c r="A765" s="118" t="n"/>
      <c r="B765" s="93">
        <f>IF($A765="","",IF(TermCount=1,INDEX(TermLabels,1),IF(COUNT(TermEnds)=0,"",INDEX(TermLabels,MIN(TermCount,1+SUMPRODUCT(--(TermEnds&lt;&gt;""),--($A765&gt;TermEnds)))))))</f>
        <v/>
      </c>
      <c r="C765" s="93" t="n"/>
      <c r="D765" s="93" t="n"/>
      <c r="E765" s="93" t="n"/>
      <c r="F765" s="93" t="n"/>
      <c r="G765" s="93" t="n"/>
      <c r="H765" s="94" t="n"/>
    </row>
    <row r="766" ht="15" customHeight="1">
      <c r="A766" s="118" t="n"/>
      <c r="B766" s="93">
        <f>IF($A766="","",IF(TermCount=1,INDEX(TermLabels,1),IF(COUNT(TermEnds)=0,"",INDEX(TermLabels,MIN(TermCount,1+SUMPRODUCT(--(TermEnds&lt;&gt;""),--($A766&gt;TermEnds)))))))</f>
        <v/>
      </c>
      <c r="C766" s="93" t="n"/>
      <c r="D766" s="93" t="n"/>
      <c r="E766" s="93" t="n"/>
      <c r="F766" s="93" t="n"/>
      <c r="G766" s="93" t="n"/>
      <c r="H766" s="94" t="n"/>
    </row>
    <row r="767" ht="15" customHeight="1">
      <c r="A767" s="118" t="n"/>
      <c r="B767" s="93">
        <f>IF($A767="","",IF(TermCount=1,INDEX(TermLabels,1),IF(COUNT(TermEnds)=0,"",INDEX(TermLabels,MIN(TermCount,1+SUMPRODUCT(--(TermEnds&lt;&gt;""),--($A767&gt;TermEnds)))))))</f>
        <v/>
      </c>
      <c r="C767" s="93" t="n"/>
      <c r="D767" s="93" t="n"/>
      <c r="E767" s="93" t="n"/>
      <c r="F767" s="93" t="n"/>
      <c r="G767" s="93" t="n"/>
      <c r="H767" s="94" t="n"/>
    </row>
    <row r="768" ht="15" customHeight="1">
      <c r="A768" s="118" t="n"/>
      <c r="B768" s="93">
        <f>IF($A768="","",IF(TermCount=1,INDEX(TermLabels,1),IF(COUNT(TermEnds)=0,"",INDEX(TermLabels,MIN(TermCount,1+SUMPRODUCT(--(TermEnds&lt;&gt;""),--($A768&gt;TermEnds)))))))</f>
        <v/>
      </c>
      <c r="C768" s="93" t="n"/>
      <c r="D768" s="93" t="n"/>
      <c r="E768" s="93" t="n"/>
      <c r="F768" s="93" t="n"/>
      <c r="G768" s="93" t="n"/>
      <c r="H768" s="94" t="n"/>
    </row>
    <row r="769" ht="15" customHeight="1">
      <c r="A769" s="118" t="n"/>
      <c r="B769" s="93">
        <f>IF($A769="","",IF(TermCount=1,INDEX(TermLabels,1),IF(COUNT(TermEnds)=0,"",INDEX(TermLabels,MIN(TermCount,1+SUMPRODUCT(--(TermEnds&lt;&gt;""),--($A769&gt;TermEnds)))))))</f>
        <v/>
      </c>
      <c r="C769" s="93" t="n"/>
      <c r="D769" s="93" t="n"/>
      <c r="E769" s="93" t="n"/>
      <c r="F769" s="93" t="n"/>
      <c r="G769" s="93" t="n"/>
      <c r="H769" s="94" t="n"/>
    </row>
    <row r="770" ht="15" customHeight="1">
      <c r="A770" s="118" t="n"/>
      <c r="B770" s="93">
        <f>IF($A770="","",IF(TermCount=1,INDEX(TermLabels,1),IF(COUNT(TermEnds)=0,"",INDEX(TermLabels,MIN(TermCount,1+SUMPRODUCT(--(TermEnds&lt;&gt;""),--($A770&gt;TermEnds)))))))</f>
        <v/>
      </c>
      <c r="C770" s="93" t="n"/>
      <c r="D770" s="93" t="n"/>
      <c r="E770" s="93" t="n"/>
      <c r="F770" s="93" t="n"/>
      <c r="G770" s="93" t="n"/>
      <c r="H770" s="94" t="n"/>
    </row>
    <row r="771" ht="15" customHeight="1">
      <c r="A771" s="118" t="n"/>
      <c r="B771" s="93">
        <f>IF($A771="","",IF(TermCount=1,INDEX(TermLabels,1),IF(COUNT(TermEnds)=0,"",INDEX(TermLabels,MIN(TermCount,1+SUMPRODUCT(--(TermEnds&lt;&gt;""),--($A771&gt;TermEnds)))))))</f>
        <v/>
      </c>
      <c r="C771" s="93" t="n"/>
      <c r="D771" s="93" t="n"/>
      <c r="E771" s="93" t="n"/>
      <c r="F771" s="93" t="n"/>
      <c r="G771" s="93" t="n"/>
      <c r="H771" s="94" t="n"/>
    </row>
    <row r="772" ht="15" customHeight="1">
      <c r="A772" s="118" t="n"/>
      <c r="B772" s="93">
        <f>IF($A772="","",IF(TermCount=1,INDEX(TermLabels,1),IF(COUNT(TermEnds)=0,"",INDEX(TermLabels,MIN(TermCount,1+SUMPRODUCT(--(TermEnds&lt;&gt;""),--($A772&gt;TermEnds)))))))</f>
        <v/>
      </c>
      <c r="C772" s="93" t="n"/>
      <c r="D772" s="93" t="n"/>
      <c r="E772" s="93" t="n"/>
      <c r="F772" s="93" t="n"/>
      <c r="G772" s="93" t="n"/>
      <c r="H772" s="94" t="n"/>
    </row>
    <row r="773" ht="15" customHeight="1">
      <c r="A773" s="118" t="n"/>
      <c r="B773" s="93">
        <f>IF($A773="","",IF(TermCount=1,INDEX(TermLabels,1),IF(COUNT(TermEnds)=0,"",INDEX(TermLabels,MIN(TermCount,1+SUMPRODUCT(--(TermEnds&lt;&gt;""),--($A773&gt;TermEnds)))))))</f>
        <v/>
      </c>
      <c r="C773" s="93" t="n"/>
      <c r="D773" s="93" t="n"/>
      <c r="E773" s="93" t="n"/>
      <c r="F773" s="93" t="n"/>
      <c r="G773" s="93" t="n"/>
      <c r="H773" s="94" t="n"/>
    </row>
    <row r="774" ht="15" customHeight="1">
      <c r="A774" s="118" t="n"/>
      <c r="B774" s="93">
        <f>IF($A774="","",IF(TermCount=1,INDEX(TermLabels,1),IF(COUNT(TermEnds)=0,"",INDEX(TermLabels,MIN(TermCount,1+SUMPRODUCT(--(TermEnds&lt;&gt;""),--($A774&gt;TermEnds)))))))</f>
        <v/>
      </c>
      <c r="C774" s="93" t="n"/>
      <c r="D774" s="93" t="n"/>
      <c r="E774" s="93" t="n"/>
      <c r="F774" s="93" t="n"/>
      <c r="G774" s="93" t="n"/>
      <c r="H774" s="94" t="n"/>
    </row>
    <row r="775" ht="15" customHeight="1">
      <c r="A775" s="118" t="n"/>
      <c r="B775" s="93">
        <f>IF($A775="","",IF(TermCount=1,INDEX(TermLabels,1),IF(COUNT(TermEnds)=0,"",INDEX(TermLabels,MIN(TermCount,1+SUMPRODUCT(--(TermEnds&lt;&gt;""),--($A775&gt;TermEnds)))))))</f>
        <v/>
      </c>
      <c r="C775" s="93" t="n"/>
      <c r="D775" s="93" t="n"/>
      <c r="E775" s="93" t="n"/>
      <c r="F775" s="93" t="n"/>
      <c r="G775" s="93" t="n"/>
      <c r="H775" s="94" t="n"/>
    </row>
    <row r="776" ht="15" customHeight="1">
      <c r="A776" s="118" t="n"/>
      <c r="B776" s="93">
        <f>IF($A776="","",IF(TermCount=1,INDEX(TermLabels,1),IF(COUNT(TermEnds)=0,"",INDEX(TermLabels,MIN(TermCount,1+SUMPRODUCT(--(TermEnds&lt;&gt;""),--($A776&gt;TermEnds)))))))</f>
        <v/>
      </c>
      <c r="C776" s="93" t="n"/>
      <c r="D776" s="93" t="n"/>
      <c r="E776" s="93" t="n"/>
      <c r="F776" s="93" t="n"/>
      <c r="G776" s="93" t="n"/>
      <c r="H776" s="94" t="n"/>
    </row>
    <row r="777" ht="15" customHeight="1">
      <c r="A777" s="118" t="n"/>
      <c r="B777" s="93">
        <f>IF($A777="","",IF(TermCount=1,INDEX(TermLabels,1),IF(COUNT(TermEnds)=0,"",INDEX(TermLabels,MIN(TermCount,1+SUMPRODUCT(--(TermEnds&lt;&gt;""),--($A777&gt;TermEnds)))))))</f>
        <v/>
      </c>
      <c r="C777" s="93" t="n"/>
      <c r="D777" s="93" t="n"/>
      <c r="E777" s="93" t="n"/>
      <c r="F777" s="93" t="n"/>
      <c r="G777" s="93" t="n"/>
      <c r="H777" s="94" t="n"/>
    </row>
    <row r="778" ht="15" customHeight="1">
      <c r="A778" s="118" t="n"/>
      <c r="B778" s="93">
        <f>IF($A778="","",IF(TermCount=1,INDEX(TermLabels,1),IF(COUNT(TermEnds)=0,"",INDEX(TermLabels,MIN(TermCount,1+SUMPRODUCT(--(TermEnds&lt;&gt;""),--($A778&gt;TermEnds)))))))</f>
        <v/>
      </c>
      <c r="C778" s="93" t="n"/>
      <c r="D778" s="93" t="n"/>
      <c r="E778" s="93" t="n"/>
      <c r="F778" s="93" t="n"/>
      <c r="G778" s="93" t="n"/>
      <c r="H778" s="94" t="n"/>
    </row>
    <row r="779" ht="15" customHeight="1">
      <c r="A779" s="118" t="n"/>
      <c r="B779" s="93">
        <f>IF($A779="","",IF(TermCount=1,INDEX(TermLabels,1),IF(COUNT(TermEnds)=0,"",INDEX(TermLabels,MIN(TermCount,1+SUMPRODUCT(--(TermEnds&lt;&gt;""),--($A779&gt;TermEnds)))))))</f>
        <v/>
      </c>
      <c r="C779" s="93" t="n"/>
      <c r="D779" s="93" t="n"/>
      <c r="E779" s="93" t="n"/>
      <c r="F779" s="93" t="n"/>
      <c r="G779" s="93" t="n"/>
      <c r="H779" s="94" t="n"/>
    </row>
    <row r="780" ht="15" customHeight="1">
      <c r="A780" s="118" t="n"/>
      <c r="B780" s="93">
        <f>IF($A780="","",IF(TermCount=1,INDEX(TermLabels,1),IF(COUNT(TermEnds)=0,"",INDEX(TermLabels,MIN(TermCount,1+SUMPRODUCT(--(TermEnds&lt;&gt;""),--($A780&gt;TermEnds)))))))</f>
        <v/>
      </c>
      <c r="C780" s="93" t="n"/>
      <c r="D780" s="93" t="n"/>
      <c r="E780" s="93" t="n"/>
      <c r="F780" s="93" t="n"/>
      <c r="G780" s="93" t="n"/>
      <c r="H780" s="94" t="n"/>
    </row>
    <row r="781" ht="15" customHeight="1">
      <c r="A781" s="118" t="n"/>
      <c r="B781" s="93">
        <f>IF($A781="","",IF(TermCount=1,INDEX(TermLabels,1),IF(COUNT(TermEnds)=0,"",INDEX(TermLabels,MIN(TermCount,1+SUMPRODUCT(--(TermEnds&lt;&gt;""),--($A781&gt;TermEnds)))))))</f>
        <v/>
      </c>
      <c r="C781" s="93" t="n"/>
      <c r="D781" s="93" t="n"/>
      <c r="E781" s="93" t="n"/>
      <c r="F781" s="93" t="n"/>
      <c r="G781" s="93" t="n"/>
      <c r="H781" s="94" t="n"/>
    </row>
    <row r="782" ht="15" customHeight="1">
      <c r="A782" s="118" t="n"/>
      <c r="B782" s="93">
        <f>IF($A782="","",IF(TermCount=1,INDEX(TermLabels,1),IF(COUNT(TermEnds)=0,"",INDEX(TermLabels,MIN(TermCount,1+SUMPRODUCT(--(TermEnds&lt;&gt;""),--($A782&gt;TermEnds)))))))</f>
        <v/>
      </c>
      <c r="C782" s="93" t="n"/>
      <c r="D782" s="93" t="n"/>
      <c r="E782" s="93" t="n"/>
      <c r="F782" s="93" t="n"/>
      <c r="G782" s="93" t="n"/>
      <c r="H782" s="94" t="n"/>
    </row>
    <row r="783" ht="15" customHeight="1">
      <c r="A783" s="118" t="n"/>
      <c r="B783" s="93">
        <f>IF($A783="","",IF(TermCount=1,INDEX(TermLabels,1),IF(COUNT(TermEnds)=0,"",INDEX(TermLabels,MIN(TermCount,1+SUMPRODUCT(--(TermEnds&lt;&gt;""),--($A783&gt;TermEnds)))))))</f>
        <v/>
      </c>
      <c r="C783" s="93" t="n"/>
      <c r="D783" s="93" t="n"/>
      <c r="E783" s="93" t="n"/>
      <c r="F783" s="93" t="n"/>
      <c r="G783" s="93" t="n"/>
      <c r="H783" s="94" t="n"/>
    </row>
    <row r="784" ht="15" customHeight="1">
      <c r="A784" s="118" t="n"/>
      <c r="B784" s="93">
        <f>IF($A784="","",IF(TermCount=1,INDEX(TermLabels,1),IF(COUNT(TermEnds)=0,"",INDEX(TermLabels,MIN(TermCount,1+SUMPRODUCT(--(TermEnds&lt;&gt;""),--($A784&gt;TermEnds)))))))</f>
        <v/>
      </c>
      <c r="C784" s="93" t="n"/>
      <c r="D784" s="93" t="n"/>
      <c r="E784" s="93" t="n"/>
      <c r="F784" s="93" t="n"/>
      <c r="G784" s="93" t="n"/>
      <c r="H784" s="94" t="n"/>
    </row>
    <row r="785" ht="15" customHeight="1">
      <c r="A785" s="118" t="n"/>
      <c r="B785" s="93">
        <f>IF($A785="","",IF(TermCount=1,INDEX(TermLabels,1),IF(COUNT(TermEnds)=0,"",INDEX(TermLabels,MIN(TermCount,1+SUMPRODUCT(--(TermEnds&lt;&gt;""),--($A785&gt;TermEnds)))))))</f>
        <v/>
      </c>
      <c r="C785" s="93" t="n"/>
      <c r="D785" s="93" t="n"/>
      <c r="E785" s="93" t="n"/>
      <c r="F785" s="93" t="n"/>
      <c r="G785" s="93" t="n"/>
      <c r="H785" s="94" t="n"/>
    </row>
    <row r="786" ht="15" customHeight="1">
      <c r="A786" s="118" t="n"/>
      <c r="B786" s="93">
        <f>IF($A786="","",IF(TermCount=1,INDEX(TermLabels,1),IF(COUNT(TermEnds)=0,"",INDEX(TermLabels,MIN(TermCount,1+SUMPRODUCT(--(TermEnds&lt;&gt;""),--($A786&gt;TermEnds)))))))</f>
        <v/>
      </c>
      <c r="C786" s="93" t="n"/>
      <c r="D786" s="93" t="n"/>
      <c r="E786" s="93" t="n"/>
      <c r="F786" s="93" t="n"/>
      <c r="G786" s="93" t="n"/>
      <c r="H786" s="94" t="n"/>
    </row>
    <row r="787" ht="15" customHeight="1">
      <c r="A787" s="118" t="n"/>
      <c r="B787" s="93">
        <f>IF($A787="","",IF(TermCount=1,INDEX(TermLabels,1),IF(COUNT(TermEnds)=0,"",INDEX(TermLabels,MIN(TermCount,1+SUMPRODUCT(--(TermEnds&lt;&gt;""),--($A787&gt;TermEnds)))))))</f>
        <v/>
      </c>
      <c r="C787" s="93" t="n"/>
      <c r="D787" s="93" t="n"/>
      <c r="E787" s="93" t="n"/>
      <c r="F787" s="93" t="n"/>
      <c r="G787" s="93" t="n"/>
      <c r="H787" s="94" t="n"/>
    </row>
    <row r="788" ht="15" customHeight="1">
      <c r="A788" s="118" t="n"/>
      <c r="B788" s="93">
        <f>IF($A788="","",IF(TermCount=1,INDEX(TermLabels,1),IF(COUNT(TermEnds)=0,"",INDEX(TermLabels,MIN(TermCount,1+SUMPRODUCT(--(TermEnds&lt;&gt;""),--($A788&gt;TermEnds)))))))</f>
        <v/>
      </c>
      <c r="C788" s="93" t="n"/>
      <c r="D788" s="93" t="n"/>
      <c r="E788" s="93" t="n"/>
      <c r="F788" s="93" t="n"/>
      <c r="G788" s="93" t="n"/>
      <c r="H788" s="94" t="n"/>
    </row>
    <row r="789" ht="15" customHeight="1">
      <c r="A789" s="118" t="n"/>
      <c r="B789" s="93">
        <f>IF($A789="","",IF(TermCount=1,INDEX(TermLabels,1),IF(COUNT(TermEnds)=0,"",INDEX(TermLabels,MIN(TermCount,1+SUMPRODUCT(--(TermEnds&lt;&gt;""),--($A789&gt;TermEnds)))))))</f>
        <v/>
      </c>
      <c r="C789" s="93" t="n"/>
      <c r="D789" s="93" t="n"/>
      <c r="E789" s="93" t="n"/>
      <c r="F789" s="93" t="n"/>
      <c r="G789" s="93" t="n"/>
      <c r="H789" s="94" t="n"/>
    </row>
    <row r="790" ht="15" customHeight="1">
      <c r="A790" s="118" t="n"/>
      <c r="B790" s="93">
        <f>IF($A790="","",IF(TermCount=1,INDEX(TermLabels,1),IF(COUNT(TermEnds)=0,"",INDEX(TermLabels,MIN(TermCount,1+SUMPRODUCT(--(TermEnds&lt;&gt;""),--($A790&gt;TermEnds)))))))</f>
        <v/>
      </c>
      <c r="C790" s="93" t="n"/>
      <c r="D790" s="93" t="n"/>
      <c r="E790" s="93" t="n"/>
      <c r="F790" s="93" t="n"/>
      <c r="G790" s="93" t="n"/>
      <c r="H790" s="94" t="n"/>
    </row>
    <row r="791" ht="15" customHeight="1">
      <c r="A791" s="118" t="n"/>
      <c r="B791" s="93">
        <f>IF($A791="","",IF(TermCount=1,INDEX(TermLabels,1),IF(COUNT(TermEnds)=0,"",INDEX(TermLabels,MIN(TermCount,1+SUMPRODUCT(--(TermEnds&lt;&gt;""),--($A791&gt;TermEnds)))))))</f>
        <v/>
      </c>
      <c r="C791" s="93" t="n"/>
      <c r="D791" s="93" t="n"/>
      <c r="E791" s="93" t="n"/>
      <c r="F791" s="93" t="n"/>
      <c r="G791" s="93" t="n"/>
      <c r="H791" s="94" t="n"/>
    </row>
    <row r="792" ht="15" customHeight="1">
      <c r="A792" s="118" t="n"/>
      <c r="B792" s="93">
        <f>IF($A792="","",IF(TermCount=1,INDEX(TermLabels,1),IF(COUNT(TermEnds)=0,"",INDEX(TermLabels,MIN(TermCount,1+SUMPRODUCT(--(TermEnds&lt;&gt;""),--($A792&gt;TermEnds)))))))</f>
        <v/>
      </c>
      <c r="C792" s="93" t="n"/>
      <c r="D792" s="93" t="n"/>
      <c r="E792" s="93" t="n"/>
      <c r="F792" s="93" t="n"/>
      <c r="G792" s="93" t="n"/>
      <c r="H792" s="94" t="n"/>
    </row>
    <row r="793" ht="15" customHeight="1">
      <c r="A793" s="118" t="n"/>
      <c r="B793" s="93">
        <f>IF($A793="","",IF(TermCount=1,INDEX(TermLabels,1),IF(COUNT(TermEnds)=0,"",INDEX(TermLabels,MIN(TermCount,1+SUMPRODUCT(--(TermEnds&lt;&gt;""),--($A793&gt;TermEnds)))))))</f>
        <v/>
      </c>
      <c r="C793" s="93" t="n"/>
      <c r="D793" s="93" t="n"/>
      <c r="E793" s="93" t="n"/>
      <c r="F793" s="93" t="n"/>
      <c r="G793" s="93" t="n"/>
      <c r="H793" s="94" t="n"/>
    </row>
    <row r="794" ht="15" customHeight="1">
      <c r="A794" s="118" t="n"/>
      <c r="B794" s="93">
        <f>IF($A794="","",IF(TermCount=1,INDEX(TermLabels,1),IF(COUNT(TermEnds)=0,"",INDEX(TermLabels,MIN(TermCount,1+SUMPRODUCT(--(TermEnds&lt;&gt;""),--($A794&gt;TermEnds)))))))</f>
        <v/>
      </c>
      <c r="C794" s="93" t="n"/>
      <c r="D794" s="93" t="n"/>
      <c r="E794" s="93" t="n"/>
      <c r="F794" s="93" t="n"/>
      <c r="G794" s="93" t="n"/>
      <c r="H794" s="94" t="n"/>
    </row>
    <row r="795" ht="15" customHeight="1">
      <c r="A795" s="118" t="n"/>
      <c r="B795" s="93">
        <f>IF($A795="","",IF(TermCount=1,INDEX(TermLabels,1),IF(COUNT(TermEnds)=0,"",INDEX(TermLabels,MIN(TermCount,1+SUMPRODUCT(--(TermEnds&lt;&gt;""),--($A795&gt;TermEnds)))))))</f>
        <v/>
      </c>
      <c r="C795" s="93" t="n"/>
      <c r="D795" s="93" t="n"/>
      <c r="E795" s="93" t="n"/>
      <c r="F795" s="93" t="n"/>
      <c r="G795" s="93" t="n"/>
      <c r="H795" s="94" t="n"/>
    </row>
    <row r="796" ht="15" customHeight="1">
      <c r="A796" s="118" t="n"/>
      <c r="B796" s="93">
        <f>IF($A796="","",IF(TermCount=1,INDEX(TermLabels,1),IF(COUNT(TermEnds)=0,"",INDEX(TermLabels,MIN(TermCount,1+SUMPRODUCT(--(TermEnds&lt;&gt;""),--($A796&gt;TermEnds)))))))</f>
        <v/>
      </c>
      <c r="C796" s="93" t="n"/>
      <c r="D796" s="93" t="n"/>
      <c r="E796" s="93" t="n"/>
      <c r="F796" s="93" t="n"/>
      <c r="G796" s="93" t="n"/>
      <c r="H796" s="94" t="n"/>
    </row>
    <row r="797" ht="15" customHeight="1">
      <c r="A797" s="118" t="n"/>
      <c r="B797" s="93">
        <f>IF($A797="","",IF(TermCount=1,INDEX(TermLabels,1),IF(COUNT(TermEnds)=0,"",INDEX(TermLabels,MIN(TermCount,1+SUMPRODUCT(--(TermEnds&lt;&gt;""),--($A797&gt;TermEnds)))))))</f>
        <v/>
      </c>
      <c r="C797" s="93" t="n"/>
      <c r="D797" s="93" t="n"/>
      <c r="E797" s="93" t="n"/>
      <c r="F797" s="93" t="n"/>
      <c r="G797" s="93" t="n"/>
      <c r="H797" s="94" t="n"/>
    </row>
    <row r="798" ht="15" customHeight="1">
      <c r="A798" s="118" t="n"/>
      <c r="B798" s="93">
        <f>IF($A798="","",IF(TermCount=1,INDEX(TermLabels,1),IF(COUNT(TermEnds)=0,"",INDEX(TermLabels,MIN(TermCount,1+SUMPRODUCT(--(TermEnds&lt;&gt;""),--($A798&gt;TermEnds)))))))</f>
        <v/>
      </c>
      <c r="C798" s="93" t="n"/>
      <c r="D798" s="93" t="n"/>
      <c r="E798" s="93" t="n"/>
      <c r="F798" s="93" t="n"/>
      <c r="G798" s="93" t="n"/>
      <c r="H798" s="94" t="n"/>
    </row>
    <row r="799" ht="15" customHeight="1">
      <c r="A799" s="118" t="n"/>
      <c r="B799" s="93">
        <f>IF($A799="","",IF(TermCount=1,INDEX(TermLabels,1),IF(COUNT(TermEnds)=0,"",INDEX(TermLabels,MIN(TermCount,1+SUMPRODUCT(--(TermEnds&lt;&gt;""),--($A799&gt;TermEnds)))))))</f>
        <v/>
      </c>
      <c r="C799" s="93" t="n"/>
      <c r="D799" s="93" t="n"/>
      <c r="E799" s="93" t="n"/>
      <c r="F799" s="93" t="n"/>
      <c r="G799" s="93" t="n"/>
      <c r="H799" s="94" t="n"/>
    </row>
    <row r="800" ht="15" customHeight="1">
      <c r="A800" s="118" t="n"/>
      <c r="B800" s="93">
        <f>IF($A800="","",IF(TermCount=1,INDEX(TermLabels,1),IF(COUNT(TermEnds)=0,"",INDEX(TermLabels,MIN(TermCount,1+SUMPRODUCT(--(TermEnds&lt;&gt;""),--($A800&gt;TermEnds)))))))</f>
        <v/>
      </c>
      <c r="C800" s="93" t="n"/>
      <c r="D800" s="93" t="n"/>
      <c r="E800" s="93" t="n"/>
      <c r="F800" s="93" t="n"/>
      <c r="G800" s="93" t="n"/>
      <c r="H800" s="94" t="n"/>
    </row>
    <row r="801" ht="15" customHeight="1">
      <c r="A801" s="118" t="n"/>
      <c r="B801" s="93">
        <f>IF($A801="","",IF(TermCount=1,INDEX(TermLabels,1),IF(COUNT(TermEnds)=0,"",INDEX(TermLabels,MIN(TermCount,1+SUMPRODUCT(--(TermEnds&lt;&gt;""),--($A801&gt;TermEnds)))))))</f>
        <v/>
      </c>
      <c r="C801" s="93" t="n"/>
      <c r="D801" s="93" t="n"/>
      <c r="E801" s="93" t="n"/>
      <c r="F801" s="93" t="n"/>
      <c r="G801" s="93" t="n"/>
      <c r="H801" s="94" t="n"/>
    </row>
    <row r="802" ht="15" customHeight="1">
      <c r="A802" s="118" t="n"/>
      <c r="B802" s="93">
        <f>IF($A802="","",IF(TermCount=1,INDEX(TermLabels,1),IF(COUNT(TermEnds)=0,"",INDEX(TermLabels,MIN(TermCount,1+SUMPRODUCT(--(TermEnds&lt;&gt;""),--($A802&gt;TermEnds)))))))</f>
        <v/>
      </c>
      <c r="C802" s="93" t="n"/>
      <c r="D802" s="93" t="n"/>
      <c r="E802" s="93" t="n"/>
      <c r="F802" s="93" t="n"/>
      <c r="G802" s="93" t="n"/>
      <c r="H802" s="94" t="n"/>
    </row>
    <row r="803" ht="15" customHeight="1">
      <c r="A803" s="118" t="n"/>
      <c r="B803" s="93">
        <f>IF($A803="","",IF(TermCount=1,INDEX(TermLabels,1),IF(COUNT(TermEnds)=0,"",INDEX(TermLabels,MIN(TermCount,1+SUMPRODUCT(--(TermEnds&lt;&gt;""),--($A803&gt;TermEnds)))))))</f>
        <v/>
      </c>
      <c r="C803" s="93" t="n"/>
      <c r="D803" s="93" t="n"/>
      <c r="E803" s="93" t="n"/>
      <c r="F803" s="93" t="n"/>
      <c r="G803" s="93" t="n"/>
      <c r="H803" s="94" t="n"/>
    </row>
    <row r="804" ht="15" customHeight="1">
      <c r="A804" s="118" t="n"/>
      <c r="B804" s="93">
        <f>IF($A804="","",IF(TermCount=1,INDEX(TermLabels,1),IF(COUNT(TermEnds)=0,"",INDEX(TermLabels,MIN(TermCount,1+SUMPRODUCT(--(TermEnds&lt;&gt;""),--($A804&gt;TermEnds)))))))</f>
        <v/>
      </c>
      <c r="C804" s="93" t="n"/>
      <c r="D804" s="93" t="n"/>
      <c r="E804" s="93" t="n"/>
      <c r="F804" s="93" t="n"/>
      <c r="G804" s="93" t="n"/>
      <c r="H804" s="94" t="n"/>
    </row>
    <row r="805" ht="15" customHeight="1">
      <c r="A805" s="118" t="n"/>
      <c r="B805" s="93">
        <f>IF($A805="","",IF(TermCount=1,INDEX(TermLabels,1),IF(COUNT(TermEnds)=0,"",INDEX(TermLabels,MIN(TermCount,1+SUMPRODUCT(--(TermEnds&lt;&gt;""),--($A805&gt;TermEnds)))))))</f>
        <v/>
      </c>
      <c r="C805" s="93" t="n"/>
      <c r="D805" s="93" t="n"/>
      <c r="E805" s="93" t="n"/>
      <c r="F805" s="93" t="n"/>
      <c r="G805" s="93" t="n"/>
      <c r="H805" s="94" t="n"/>
    </row>
    <row r="806" ht="15" customHeight="1">
      <c r="A806" s="118" t="n"/>
      <c r="B806" s="93">
        <f>IF($A806="","",IF(TermCount=1,INDEX(TermLabels,1),IF(COUNT(TermEnds)=0,"",INDEX(TermLabels,MIN(TermCount,1+SUMPRODUCT(--(TermEnds&lt;&gt;""),--($A806&gt;TermEnds)))))))</f>
        <v/>
      </c>
      <c r="C806" s="93" t="n"/>
      <c r="D806" s="93" t="n"/>
      <c r="E806" s="93" t="n"/>
      <c r="F806" s="93" t="n"/>
      <c r="G806" s="93" t="n"/>
      <c r="H806" s="94" t="n"/>
    </row>
    <row r="807" ht="15" customHeight="1">
      <c r="A807" s="118" t="n"/>
      <c r="B807" s="93">
        <f>IF($A807="","",IF(TermCount=1,INDEX(TermLabels,1),IF(COUNT(TermEnds)=0,"",INDEX(TermLabels,MIN(TermCount,1+SUMPRODUCT(--(TermEnds&lt;&gt;""),--($A807&gt;TermEnds)))))))</f>
        <v/>
      </c>
      <c r="C807" s="93" t="n"/>
      <c r="D807" s="93" t="n"/>
      <c r="E807" s="93" t="n"/>
      <c r="F807" s="93" t="n"/>
      <c r="G807" s="93" t="n"/>
      <c r="H807" s="94" t="n"/>
    </row>
    <row r="808" ht="15" customHeight="1">
      <c r="A808" s="118" t="n"/>
      <c r="B808" s="93">
        <f>IF($A808="","",IF(TermCount=1,INDEX(TermLabels,1),IF(COUNT(TermEnds)=0,"",INDEX(TermLabels,MIN(TermCount,1+SUMPRODUCT(--(TermEnds&lt;&gt;""),--($A808&gt;TermEnds)))))))</f>
        <v/>
      </c>
      <c r="C808" s="93" t="n"/>
      <c r="D808" s="93" t="n"/>
      <c r="E808" s="93" t="n"/>
      <c r="F808" s="93" t="n"/>
      <c r="G808" s="93" t="n"/>
      <c r="H808" s="94" t="n"/>
    </row>
    <row r="809" ht="15" customHeight="1">
      <c r="A809" s="118" t="n"/>
      <c r="B809" s="93">
        <f>IF($A809="","",IF(TermCount=1,INDEX(TermLabels,1),IF(COUNT(TermEnds)=0,"",INDEX(TermLabels,MIN(TermCount,1+SUMPRODUCT(--(TermEnds&lt;&gt;""),--($A809&gt;TermEnds)))))))</f>
        <v/>
      </c>
      <c r="C809" s="93" t="n"/>
      <c r="D809" s="93" t="n"/>
      <c r="E809" s="93" t="n"/>
      <c r="F809" s="93" t="n"/>
      <c r="G809" s="93" t="n"/>
      <c r="H809" s="94" t="n"/>
    </row>
    <row r="810" ht="15" customHeight="1">
      <c r="A810" s="118" t="n"/>
      <c r="B810" s="93">
        <f>IF($A810="","",IF(TermCount=1,INDEX(TermLabels,1),IF(COUNT(TermEnds)=0,"",INDEX(TermLabels,MIN(TermCount,1+SUMPRODUCT(--(TermEnds&lt;&gt;""),--($A810&gt;TermEnds)))))))</f>
        <v/>
      </c>
      <c r="C810" s="93" t="n"/>
      <c r="D810" s="93" t="n"/>
      <c r="E810" s="93" t="n"/>
      <c r="F810" s="93" t="n"/>
      <c r="G810" s="93" t="n"/>
      <c r="H810" s="94" t="n"/>
    </row>
    <row r="811" ht="15" customHeight="1">
      <c r="A811" s="118" t="n"/>
      <c r="B811" s="93">
        <f>IF($A811="","",IF(TermCount=1,INDEX(TermLabels,1),IF(COUNT(TermEnds)=0,"",INDEX(TermLabels,MIN(TermCount,1+SUMPRODUCT(--(TermEnds&lt;&gt;""),--($A811&gt;TermEnds)))))))</f>
        <v/>
      </c>
      <c r="C811" s="93" t="n"/>
      <c r="D811" s="93" t="n"/>
      <c r="E811" s="93" t="n"/>
      <c r="F811" s="93" t="n"/>
      <c r="G811" s="93" t="n"/>
      <c r="H811" s="94" t="n"/>
    </row>
    <row r="812" ht="15" customHeight="1">
      <c r="A812" s="118" t="n"/>
      <c r="B812" s="93">
        <f>IF($A812="","",IF(TermCount=1,INDEX(TermLabels,1),IF(COUNT(TermEnds)=0,"",INDEX(TermLabels,MIN(TermCount,1+SUMPRODUCT(--(TermEnds&lt;&gt;""),--($A812&gt;TermEnds)))))))</f>
        <v/>
      </c>
      <c r="C812" s="93" t="n"/>
      <c r="D812" s="93" t="n"/>
      <c r="E812" s="93" t="n"/>
      <c r="F812" s="93" t="n"/>
      <c r="G812" s="93" t="n"/>
      <c r="H812" s="94" t="n"/>
    </row>
    <row r="813" ht="15" customHeight="1">
      <c r="A813" s="118" t="n"/>
      <c r="B813" s="93">
        <f>IF($A813="","",IF(TermCount=1,INDEX(TermLabels,1),IF(COUNT(TermEnds)=0,"",INDEX(TermLabels,MIN(TermCount,1+SUMPRODUCT(--(TermEnds&lt;&gt;""),--($A813&gt;TermEnds)))))))</f>
        <v/>
      </c>
      <c r="C813" s="93" t="n"/>
      <c r="D813" s="93" t="n"/>
      <c r="E813" s="93" t="n"/>
      <c r="F813" s="93" t="n"/>
      <c r="G813" s="93" t="n"/>
      <c r="H813" s="94" t="n"/>
    </row>
    <row r="814" ht="15" customHeight="1">
      <c r="A814" s="118" t="n"/>
      <c r="B814" s="93">
        <f>IF($A814="","",IF(TermCount=1,INDEX(TermLabels,1),IF(COUNT(TermEnds)=0,"",INDEX(TermLabels,MIN(TermCount,1+SUMPRODUCT(--(TermEnds&lt;&gt;""),--($A814&gt;TermEnds)))))))</f>
        <v/>
      </c>
      <c r="C814" s="93" t="n"/>
      <c r="D814" s="93" t="n"/>
      <c r="E814" s="93" t="n"/>
      <c r="F814" s="93" t="n"/>
      <c r="G814" s="93" t="n"/>
      <c r="H814" s="94" t="n"/>
    </row>
    <row r="815" ht="15" customHeight="1">
      <c r="A815" s="118" t="n"/>
      <c r="B815" s="93">
        <f>IF($A815="","",IF(TermCount=1,INDEX(TermLabels,1),IF(COUNT(TermEnds)=0,"",INDEX(TermLabels,MIN(TermCount,1+SUMPRODUCT(--(TermEnds&lt;&gt;""),--($A815&gt;TermEnds)))))))</f>
        <v/>
      </c>
      <c r="C815" s="93" t="n"/>
      <c r="D815" s="93" t="n"/>
      <c r="E815" s="93" t="n"/>
      <c r="F815" s="93" t="n"/>
      <c r="G815" s="93" t="n"/>
      <c r="H815" s="94" t="n"/>
    </row>
    <row r="816" ht="15" customHeight="1">
      <c r="A816" s="118" t="n"/>
      <c r="B816" s="93">
        <f>IF($A816="","",IF(TermCount=1,INDEX(TermLabels,1),IF(COUNT(TermEnds)=0,"",INDEX(TermLabels,MIN(TermCount,1+SUMPRODUCT(--(TermEnds&lt;&gt;""),--($A816&gt;TermEnds)))))))</f>
        <v/>
      </c>
      <c r="C816" s="93" t="n"/>
      <c r="D816" s="93" t="n"/>
      <c r="E816" s="93" t="n"/>
      <c r="F816" s="93" t="n"/>
      <c r="G816" s="93" t="n"/>
      <c r="H816" s="94" t="n"/>
    </row>
    <row r="817" ht="15" customHeight="1">
      <c r="A817" s="118" t="n"/>
      <c r="B817" s="93">
        <f>IF($A817="","",IF(TermCount=1,INDEX(TermLabels,1),IF(COUNT(TermEnds)=0,"",INDEX(TermLabels,MIN(TermCount,1+SUMPRODUCT(--(TermEnds&lt;&gt;""),--($A817&gt;TermEnds)))))))</f>
        <v/>
      </c>
      <c r="C817" s="93" t="n"/>
      <c r="D817" s="93" t="n"/>
      <c r="E817" s="93" t="n"/>
      <c r="F817" s="93" t="n"/>
      <c r="G817" s="93" t="n"/>
      <c r="H817" s="94" t="n"/>
    </row>
    <row r="818" ht="15" customHeight="1">
      <c r="A818" s="118" t="n"/>
      <c r="B818" s="93">
        <f>IF($A818="","",IF(TermCount=1,INDEX(TermLabels,1),IF(COUNT(TermEnds)=0,"",INDEX(TermLabels,MIN(TermCount,1+SUMPRODUCT(--(TermEnds&lt;&gt;""),--($A818&gt;TermEnds)))))))</f>
        <v/>
      </c>
      <c r="C818" s="93" t="n"/>
      <c r="D818" s="93" t="n"/>
      <c r="E818" s="93" t="n"/>
      <c r="F818" s="93" t="n"/>
      <c r="G818" s="93" t="n"/>
      <c r="H818" s="94" t="n"/>
    </row>
    <row r="819" ht="15" customHeight="1">
      <c r="A819" s="118" t="n"/>
      <c r="B819" s="93">
        <f>IF($A819="","",IF(TermCount=1,INDEX(TermLabels,1),IF(COUNT(TermEnds)=0,"",INDEX(TermLabels,MIN(TermCount,1+SUMPRODUCT(--(TermEnds&lt;&gt;""),--($A819&gt;TermEnds)))))))</f>
        <v/>
      </c>
      <c r="C819" s="93" t="n"/>
      <c r="D819" s="93" t="n"/>
      <c r="E819" s="93" t="n"/>
      <c r="F819" s="93" t="n"/>
      <c r="G819" s="93" t="n"/>
      <c r="H819" s="94" t="n"/>
    </row>
    <row r="820" ht="15" customHeight="1">
      <c r="A820" s="118" t="n"/>
      <c r="B820" s="93">
        <f>IF($A820="","",IF(TermCount=1,INDEX(TermLabels,1),IF(COUNT(TermEnds)=0,"",INDEX(TermLabels,MIN(TermCount,1+SUMPRODUCT(--(TermEnds&lt;&gt;""),--($A820&gt;TermEnds)))))))</f>
        <v/>
      </c>
      <c r="C820" s="93" t="n"/>
      <c r="D820" s="93" t="n"/>
      <c r="E820" s="93" t="n"/>
      <c r="F820" s="93" t="n"/>
      <c r="G820" s="93" t="n"/>
      <c r="H820" s="94" t="n"/>
    </row>
    <row r="821" ht="15" customHeight="1">
      <c r="A821" s="118" t="n"/>
      <c r="B821" s="93">
        <f>IF($A821="","",IF(TermCount=1,INDEX(TermLabels,1),IF(COUNT(TermEnds)=0,"",INDEX(TermLabels,MIN(TermCount,1+SUMPRODUCT(--(TermEnds&lt;&gt;""),--($A821&gt;TermEnds)))))))</f>
        <v/>
      </c>
      <c r="C821" s="93" t="n"/>
      <c r="D821" s="93" t="n"/>
      <c r="E821" s="93" t="n"/>
      <c r="F821" s="93" t="n"/>
      <c r="G821" s="93" t="n"/>
      <c r="H821" s="94" t="n"/>
    </row>
    <row r="822" ht="15" customHeight="1">
      <c r="A822" s="118" t="n"/>
      <c r="B822" s="93">
        <f>IF($A822="","",IF(TermCount=1,INDEX(TermLabels,1),IF(COUNT(TermEnds)=0,"",INDEX(TermLabels,MIN(TermCount,1+SUMPRODUCT(--(TermEnds&lt;&gt;""),--($A822&gt;TermEnds)))))))</f>
        <v/>
      </c>
      <c r="C822" s="93" t="n"/>
      <c r="D822" s="93" t="n"/>
      <c r="E822" s="93" t="n"/>
      <c r="F822" s="93" t="n"/>
      <c r="G822" s="93" t="n"/>
      <c r="H822" s="94" t="n"/>
    </row>
    <row r="823" ht="15" customHeight="1">
      <c r="A823" s="118" t="n"/>
      <c r="B823" s="93">
        <f>IF($A823="","",IF(TermCount=1,INDEX(TermLabels,1),IF(COUNT(TermEnds)=0,"",INDEX(TermLabels,MIN(TermCount,1+SUMPRODUCT(--(TermEnds&lt;&gt;""),--($A823&gt;TermEnds)))))))</f>
        <v/>
      </c>
      <c r="C823" s="93" t="n"/>
      <c r="D823" s="93" t="n"/>
      <c r="E823" s="93" t="n"/>
      <c r="F823" s="93" t="n"/>
      <c r="G823" s="93" t="n"/>
      <c r="H823" s="94" t="n"/>
    </row>
    <row r="824" ht="15" customHeight="1">
      <c r="A824" s="118" t="n"/>
      <c r="B824" s="93">
        <f>IF($A824="","",IF(TermCount=1,INDEX(TermLabels,1),IF(COUNT(TermEnds)=0,"",INDEX(TermLabels,MIN(TermCount,1+SUMPRODUCT(--(TermEnds&lt;&gt;""),--($A824&gt;TermEnds)))))))</f>
        <v/>
      </c>
      <c r="C824" s="93" t="n"/>
      <c r="D824" s="93" t="n"/>
      <c r="E824" s="93" t="n"/>
      <c r="F824" s="93" t="n"/>
      <c r="G824" s="93" t="n"/>
      <c r="H824" s="94" t="n"/>
    </row>
    <row r="825" ht="15" customHeight="1">
      <c r="A825" s="118" t="n"/>
      <c r="B825" s="93">
        <f>IF($A825="","",IF(TermCount=1,INDEX(TermLabels,1),IF(COUNT(TermEnds)=0,"",INDEX(TermLabels,MIN(TermCount,1+SUMPRODUCT(--(TermEnds&lt;&gt;""),--($A825&gt;TermEnds)))))))</f>
        <v/>
      </c>
      <c r="C825" s="93" t="n"/>
      <c r="D825" s="93" t="n"/>
      <c r="E825" s="93" t="n"/>
      <c r="F825" s="93" t="n"/>
      <c r="G825" s="93" t="n"/>
      <c r="H825" s="94" t="n"/>
    </row>
    <row r="826" ht="15" customHeight="1">
      <c r="A826" s="118" t="n"/>
      <c r="B826" s="93">
        <f>IF($A826="","",IF(TermCount=1,INDEX(TermLabels,1),IF(COUNT(TermEnds)=0,"",INDEX(TermLabels,MIN(TermCount,1+SUMPRODUCT(--(TermEnds&lt;&gt;""),--($A826&gt;TermEnds)))))))</f>
        <v/>
      </c>
      <c r="C826" s="93" t="n"/>
      <c r="D826" s="93" t="n"/>
      <c r="E826" s="93" t="n"/>
      <c r="F826" s="93" t="n"/>
      <c r="G826" s="93" t="n"/>
      <c r="H826" s="94" t="n"/>
    </row>
    <row r="827" ht="15" customHeight="1">
      <c r="A827" s="118" t="n"/>
      <c r="B827" s="93">
        <f>IF($A827="","",IF(TermCount=1,INDEX(TermLabels,1),IF(COUNT(TermEnds)=0,"",INDEX(TermLabels,MIN(TermCount,1+SUMPRODUCT(--(TermEnds&lt;&gt;""),--($A827&gt;TermEnds)))))))</f>
        <v/>
      </c>
      <c r="C827" s="93" t="n"/>
      <c r="D827" s="93" t="n"/>
      <c r="E827" s="93" t="n"/>
      <c r="F827" s="93" t="n"/>
      <c r="G827" s="93" t="n"/>
      <c r="H827" s="94" t="n"/>
    </row>
    <row r="828" ht="15" customHeight="1">
      <c r="A828" s="118" t="n"/>
      <c r="B828" s="93">
        <f>IF($A828="","",IF(TermCount=1,INDEX(TermLabels,1),IF(COUNT(TermEnds)=0,"",INDEX(TermLabels,MIN(TermCount,1+SUMPRODUCT(--(TermEnds&lt;&gt;""),--($A828&gt;TermEnds)))))))</f>
        <v/>
      </c>
      <c r="C828" s="93" t="n"/>
      <c r="D828" s="93" t="n"/>
      <c r="E828" s="93" t="n"/>
      <c r="F828" s="93" t="n"/>
      <c r="G828" s="93" t="n"/>
      <c r="H828" s="94" t="n"/>
    </row>
    <row r="829" ht="15" customHeight="1">
      <c r="A829" s="118" t="n"/>
      <c r="B829" s="93">
        <f>IF($A829="","",IF(TermCount=1,INDEX(TermLabels,1),IF(COUNT(TermEnds)=0,"",INDEX(TermLabels,MIN(TermCount,1+SUMPRODUCT(--(TermEnds&lt;&gt;""),--($A829&gt;TermEnds)))))))</f>
        <v/>
      </c>
      <c r="C829" s="93" t="n"/>
      <c r="D829" s="93" t="n"/>
      <c r="E829" s="93" t="n"/>
      <c r="F829" s="93" t="n"/>
      <c r="G829" s="93" t="n"/>
      <c r="H829" s="94" t="n"/>
    </row>
    <row r="830" ht="15" customHeight="1">
      <c r="A830" s="118" t="n"/>
      <c r="B830" s="93">
        <f>IF($A830="","",IF(TermCount=1,INDEX(TermLabels,1),IF(COUNT(TermEnds)=0,"",INDEX(TermLabels,MIN(TermCount,1+SUMPRODUCT(--(TermEnds&lt;&gt;""),--($A830&gt;TermEnds)))))))</f>
        <v/>
      </c>
      <c r="C830" s="93" t="n"/>
      <c r="D830" s="93" t="n"/>
      <c r="E830" s="93" t="n"/>
      <c r="F830" s="93" t="n"/>
      <c r="G830" s="93" t="n"/>
      <c r="H830" s="94" t="n"/>
    </row>
    <row r="831" ht="15" customHeight="1">
      <c r="A831" s="118" t="n"/>
      <c r="B831" s="93">
        <f>IF($A831="","",IF(TermCount=1,INDEX(TermLabels,1),IF(COUNT(TermEnds)=0,"",INDEX(TermLabels,MIN(TermCount,1+SUMPRODUCT(--(TermEnds&lt;&gt;""),--($A831&gt;TermEnds)))))))</f>
        <v/>
      </c>
      <c r="C831" s="93" t="n"/>
      <c r="D831" s="93" t="n"/>
      <c r="E831" s="93" t="n"/>
      <c r="F831" s="93" t="n"/>
      <c r="G831" s="93" t="n"/>
      <c r="H831" s="94" t="n"/>
    </row>
    <row r="832" ht="15" customHeight="1">
      <c r="A832" s="118" t="n"/>
      <c r="B832" s="93">
        <f>IF($A832="","",IF(TermCount=1,INDEX(TermLabels,1),IF(COUNT(TermEnds)=0,"",INDEX(TermLabels,MIN(TermCount,1+SUMPRODUCT(--(TermEnds&lt;&gt;""),--($A832&gt;TermEnds)))))))</f>
        <v/>
      </c>
      <c r="C832" s="93" t="n"/>
      <c r="D832" s="93" t="n"/>
      <c r="E832" s="93" t="n"/>
      <c r="F832" s="93" t="n"/>
      <c r="G832" s="93" t="n"/>
      <c r="H832" s="94" t="n"/>
    </row>
    <row r="833" ht="15" customHeight="1">
      <c r="A833" s="118" t="n"/>
      <c r="B833" s="93">
        <f>IF($A833="","",IF(TermCount=1,INDEX(TermLabels,1),IF(COUNT(TermEnds)=0,"",INDEX(TermLabels,MIN(TermCount,1+SUMPRODUCT(--(TermEnds&lt;&gt;""),--($A833&gt;TermEnds)))))))</f>
        <v/>
      </c>
      <c r="C833" s="93" t="n"/>
      <c r="D833" s="93" t="n"/>
      <c r="E833" s="93" t="n"/>
      <c r="F833" s="93" t="n"/>
      <c r="G833" s="93" t="n"/>
      <c r="H833" s="94" t="n"/>
    </row>
    <row r="834" ht="15" customHeight="1">
      <c r="A834" s="118" t="n"/>
      <c r="B834" s="93">
        <f>IF($A834="","",IF(TermCount=1,INDEX(TermLabels,1),IF(COUNT(TermEnds)=0,"",INDEX(TermLabels,MIN(TermCount,1+SUMPRODUCT(--(TermEnds&lt;&gt;""),--($A834&gt;TermEnds)))))))</f>
        <v/>
      </c>
      <c r="C834" s="93" t="n"/>
      <c r="D834" s="93" t="n"/>
      <c r="E834" s="93" t="n"/>
      <c r="F834" s="93" t="n"/>
      <c r="G834" s="93" t="n"/>
      <c r="H834" s="94" t="n"/>
    </row>
    <row r="835" ht="15" customHeight="1">
      <c r="A835" s="118" t="n"/>
      <c r="B835" s="93">
        <f>IF($A835="","",IF(TermCount=1,INDEX(TermLabels,1),IF(COUNT(TermEnds)=0,"",INDEX(TermLabels,MIN(TermCount,1+SUMPRODUCT(--(TermEnds&lt;&gt;""),--($A835&gt;TermEnds)))))))</f>
        <v/>
      </c>
      <c r="C835" s="93" t="n"/>
      <c r="D835" s="93" t="n"/>
      <c r="E835" s="93" t="n"/>
      <c r="F835" s="93" t="n"/>
      <c r="G835" s="93" t="n"/>
      <c r="H835" s="94" t="n"/>
    </row>
    <row r="836" ht="15" customHeight="1">
      <c r="A836" s="118" t="n"/>
      <c r="B836" s="93">
        <f>IF($A836="","",IF(TermCount=1,INDEX(TermLabels,1),IF(COUNT(TermEnds)=0,"",INDEX(TermLabels,MIN(TermCount,1+SUMPRODUCT(--(TermEnds&lt;&gt;""),--($A836&gt;TermEnds)))))))</f>
        <v/>
      </c>
      <c r="C836" s="93" t="n"/>
      <c r="D836" s="93" t="n"/>
      <c r="E836" s="93" t="n"/>
      <c r="F836" s="93" t="n"/>
      <c r="G836" s="93" t="n"/>
      <c r="H836" s="94" t="n"/>
    </row>
    <row r="837" ht="15" customHeight="1">
      <c r="A837" s="118" t="n"/>
      <c r="B837" s="93">
        <f>IF($A837="","",IF(TermCount=1,INDEX(TermLabels,1),IF(COUNT(TermEnds)=0,"",INDEX(TermLabels,MIN(TermCount,1+SUMPRODUCT(--(TermEnds&lt;&gt;""),--($A837&gt;TermEnds)))))))</f>
        <v/>
      </c>
      <c r="C837" s="93" t="n"/>
      <c r="D837" s="93" t="n"/>
      <c r="E837" s="93" t="n"/>
      <c r="F837" s="93" t="n"/>
      <c r="G837" s="93" t="n"/>
      <c r="H837" s="94" t="n"/>
    </row>
    <row r="838" ht="15" customHeight="1">
      <c r="A838" s="118" t="n"/>
      <c r="B838" s="93">
        <f>IF($A838="","",IF(TermCount=1,INDEX(TermLabels,1),IF(COUNT(TermEnds)=0,"",INDEX(TermLabels,MIN(TermCount,1+SUMPRODUCT(--(TermEnds&lt;&gt;""),--($A838&gt;TermEnds)))))))</f>
        <v/>
      </c>
      <c r="C838" s="93" t="n"/>
      <c r="D838" s="93" t="n"/>
      <c r="E838" s="93" t="n"/>
      <c r="F838" s="93" t="n"/>
      <c r="G838" s="93" t="n"/>
      <c r="H838" s="94" t="n"/>
    </row>
    <row r="839" ht="15" customHeight="1">
      <c r="A839" s="118" t="n"/>
      <c r="B839" s="93">
        <f>IF($A839="","",IF(TermCount=1,INDEX(TermLabels,1),IF(COUNT(TermEnds)=0,"",INDEX(TermLabels,MIN(TermCount,1+SUMPRODUCT(--(TermEnds&lt;&gt;""),--($A839&gt;TermEnds)))))))</f>
        <v/>
      </c>
      <c r="C839" s="93" t="n"/>
      <c r="D839" s="93" t="n"/>
      <c r="E839" s="93" t="n"/>
      <c r="F839" s="93" t="n"/>
      <c r="G839" s="93" t="n"/>
      <c r="H839" s="94" t="n"/>
    </row>
    <row r="840" ht="15" customHeight="1">
      <c r="A840" s="118" t="n"/>
      <c r="B840" s="93">
        <f>IF($A840="","",IF(TermCount=1,INDEX(TermLabels,1),IF(COUNT(TermEnds)=0,"",INDEX(TermLabels,MIN(TermCount,1+SUMPRODUCT(--(TermEnds&lt;&gt;""),--($A840&gt;TermEnds)))))))</f>
        <v/>
      </c>
      <c r="C840" s="93" t="n"/>
      <c r="D840" s="93" t="n"/>
      <c r="E840" s="93" t="n"/>
      <c r="F840" s="93" t="n"/>
      <c r="G840" s="93" t="n"/>
      <c r="H840" s="94" t="n"/>
    </row>
    <row r="841" ht="15" customHeight="1">
      <c r="A841" s="118" t="n"/>
      <c r="B841" s="93">
        <f>IF($A841="","",IF(TermCount=1,INDEX(TermLabels,1),IF(COUNT(TermEnds)=0,"",INDEX(TermLabels,MIN(TermCount,1+SUMPRODUCT(--(TermEnds&lt;&gt;""),--($A841&gt;TermEnds)))))))</f>
        <v/>
      </c>
      <c r="C841" s="93" t="n"/>
      <c r="D841" s="93" t="n"/>
      <c r="E841" s="93" t="n"/>
      <c r="F841" s="93" t="n"/>
      <c r="G841" s="93" t="n"/>
      <c r="H841" s="94" t="n"/>
    </row>
    <row r="842" ht="15" customHeight="1">
      <c r="A842" s="118" t="n"/>
      <c r="B842" s="93">
        <f>IF($A842="","",IF(TermCount=1,INDEX(TermLabels,1),IF(COUNT(TermEnds)=0,"",INDEX(TermLabels,MIN(TermCount,1+SUMPRODUCT(--(TermEnds&lt;&gt;""),--($A842&gt;TermEnds)))))))</f>
        <v/>
      </c>
      <c r="C842" s="93" t="n"/>
      <c r="D842" s="93" t="n"/>
      <c r="E842" s="93" t="n"/>
      <c r="F842" s="93" t="n"/>
      <c r="G842" s="93" t="n"/>
      <c r="H842" s="94" t="n"/>
    </row>
    <row r="843" ht="15" customHeight="1">
      <c r="A843" s="118" t="n"/>
      <c r="B843" s="93">
        <f>IF($A843="","",IF(TermCount=1,INDEX(TermLabels,1),IF(COUNT(TermEnds)=0,"",INDEX(TermLabels,MIN(TermCount,1+SUMPRODUCT(--(TermEnds&lt;&gt;""),--($A843&gt;TermEnds)))))))</f>
        <v/>
      </c>
      <c r="C843" s="93" t="n"/>
      <c r="D843" s="93" t="n"/>
      <c r="E843" s="93" t="n"/>
      <c r="F843" s="93" t="n"/>
      <c r="G843" s="93" t="n"/>
      <c r="H843" s="94" t="n"/>
    </row>
    <row r="844" ht="15" customHeight="1">
      <c r="A844" s="118" t="n"/>
      <c r="B844" s="93">
        <f>IF($A844="","",IF(TermCount=1,INDEX(TermLabels,1),IF(COUNT(TermEnds)=0,"",INDEX(TermLabels,MIN(TermCount,1+SUMPRODUCT(--(TermEnds&lt;&gt;""),--($A844&gt;TermEnds)))))))</f>
        <v/>
      </c>
      <c r="C844" s="93" t="n"/>
      <c r="D844" s="93" t="n"/>
      <c r="E844" s="93" t="n"/>
      <c r="F844" s="93" t="n"/>
      <c r="G844" s="93" t="n"/>
      <c r="H844" s="94" t="n"/>
    </row>
    <row r="845" ht="15" customHeight="1">
      <c r="A845" s="118" t="n"/>
      <c r="B845" s="93">
        <f>IF($A845="","",IF(TermCount=1,INDEX(TermLabels,1),IF(COUNT(TermEnds)=0,"",INDEX(TermLabels,MIN(TermCount,1+SUMPRODUCT(--(TermEnds&lt;&gt;""),--($A845&gt;TermEnds)))))))</f>
        <v/>
      </c>
      <c r="C845" s="93" t="n"/>
      <c r="D845" s="93" t="n"/>
      <c r="E845" s="93" t="n"/>
      <c r="F845" s="93" t="n"/>
      <c r="G845" s="93" t="n"/>
      <c r="H845" s="94" t="n"/>
    </row>
    <row r="846" ht="15" customHeight="1">
      <c r="A846" s="118" t="n"/>
      <c r="B846" s="93">
        <f>IF($A846="","",IF(TermCount=1,INDEX(TermLabels,1),IF(COUNT(TermEnds)=0,"",INDEX(TermLabels,MIN(TermCount,1+SUMPRODUCT(--(TermEnds&lt;&gt;""),--($A846&gt;TermEnds)))))))</f>
        <v/>
      </c>
      <c r="C846" s="93" t="n"/>
      <c r="D846" s="93" t="n"/>
      <c r="E846" s="93" t="n"/>
      <c r="F846" s="93" t="n"/>
      <c r="G846" s="93" t="n"/>
      <c r="H846" s="94" t="n"/>
    </row>
    <row r="847" ht="15" customHeight="1">
      <c r="A847" s="118" t="n"/>
      <c r="B847" s="93">
        <f>IF($A847="","",IF(TermCount=1,INDEX(TermLabels,1),IF(COUNT(TermEnds)=0,"",INDEX(TermLabels,MIN(TermCount,1+SUMPRODUCT(--(TermEnds&lt;&gt;""),--($A847&gt;TermEnds)))))))</f>
        <v/>
      </c>
      <c r="C847" s="93" t="n"/>
      <c r="D847" s="93" t="n"/>
      <c r="E847" s="93" t="n"/>
      <c r="F847" s="93" t="n"/>
      <c r="G847" s="93" t="n"/>
      <c r="H847" s="94" t="n"/>
    </row>
    <row r="848" ht="15" customHeight="1">
      <c r="A848" s="118" t="n"/>
      <c r="B848" s="93">
        <f>IF($A848="","",IF(TermCount=1,INDEX(TermLabels,1),IF(COUNT(TermEnds)=0,"",INDEX(TermLabels,MIN(TermCount,1+SUMPRODUCT(--(TermEnds&lt;&gt;""),--($A848&gt;TermEnds)))))))</f>
        <v/>
      </c>
      <c r="C848" s="93" t="n"/>
      <c r="D848" s="93" t="n"/>
      <c r="E848" s="93" t="n"/>
      <c r="F848" s="93" t="n"/>
      <c r="G848" s="93" t="n"/>
      <c r="H848" s="94" t="n"/>
    </row>
    <row r="849" ht="15" customHeight="1">
      <c r="A849" s="118" t="n"/>
      <c r="B849" s="93">
        <f>IF($A849="","",IF(TermCount=1,INDEX(TermLabels,1),IF(COUNT(TermEnds)=0,"",INDEX(TermLabels,MIN(TermCount,1+SUMPRODUCT(--(TermEnds&lt;&gt;""),--($A849&gt;TermEnds)))))))</f>
        <v/>
      </c>
      <c r="C849" s="93" t="n"/>
      <c r="D849" s="93" t="n"/>
      <c r="E849" s="93" t="n"/>
      <c r="F849" s="93" t="n"/>
      <c r="G849" s="93" t="n"/>
      <c r="H849" s="94" t="n"/>
    </row>
    <row r="850" ht="15" customHeight="1">
      <c r="A850" s="118" t="n"/>
      <c r="B850" s="93">
        <f>IF($A850="","",IF(TermCount=1,INDEX(TermLabels,1),IF(COUNT(TermEnds)=0,"",INDEX(TermLabels,MIN(TermCount,1+SUMPRODUCT(--(TermEnds&lt;&gt;""),--($A850&gt;TermEnds)))))))</f>
        <v/>
      </c>
      <c r="C850" s="93" t="n"/>
      <c r="D850" s="93" t="n"/>
      <c r="E850" s="93" t="n"/>
      <c r="F850" s="93" t="n"/>
      <c r="G850" s="93" t="n"/>
      <c r="H850" s="94" t="n"/>
    </row>
    <row r="851" ht="15" customHeight="1">
      <c r="A851" s="118" t="n"/>
      <c r="B851" s="93">
        <f>IF($A851="","",IF(TermCount=1,INDEX(TermLabels,1),IF(COUNT(TermEnds)=0,"",INDEX(TermLabels,MIN(TermCount,1+SUMPRODUCT(--(TermEnds&lt;&gt;""),--($A851&gt;TermEnds)))))))</f>
        <v/>
      </c>
      <c r="C851" s="93" t="n"/>
      <c r="D851" s="93" t="n"/>
      <c r="E851" s="93" t="n"/>
      <c r="F851" s="93" t="n"/>
      <c r="G851" s="93" t="n"/>
      <c r="H851" s="94" t="n"/>
    </row>
    <row r="852" ht="15" customHeight="1">
      <c r="A852" s="118" t="n"/>
      <c r="B852" s="93">
        <f>IF($A852="","",IF(TermCount=1,INDEX(TermLabels,1),IF(COUNT(TermEnds)=0,"",INDEX(TermLabels,MIN(TermCount,1+SUMPRODUCT(--(TermEnds&lt;&gt;""),--($A852&gt;TermEnds)))))))</f>
        <v/>
      </c>
      <c r="C852" s="93" t="n"/>
      <c r="D852" s="93" t="n"/>
      <c r="E852" s="93" t="n"/>
      <c r="F852" s="93" t="n"/>
      <c r="G852" s="93" t="n"/>
      <c r="H852" s="94" t="n"/>
    </row>
    <row r="853" ht="15" customHeight="1">
      <c r="A853" s="118" t="n"/>
      <c r="B853" s="93">
        <f>IF($A853="","",IF(TermCount=1,INDEX(TermLabels,1),IF(COUNT(TermEnds)=0,"",INDEX(TermLabels,MIN(TermCount,1+SUMPRODUCT(--(TermEnds&lt;&gt;""),--($A853&gt;TermEnds)))))))</f>
        <v/>
      </c>
      <c r="C853" s="93" t="n"/>
      <c r="D853" s="93" t="n"/>
      <c r="E853" s="93" t="n"/>
      <c r="F853" s="93" t="n"/>
      <c r="G853" s="93" t="n"/>
      <c r="H853" s="94" t="n"/>
    </row>
    <row r="854" ht="15" customHeight="1">
      <c r="A854" s="118" t="n"/>
      <c r="B854" s="93">
        <f>IF($A854="","",IF(TermCount=1,INDEX(TermLabels,1),IF(COUNT(TermEnds)=0,"",INDEX(TermLabels,MIN(TermCount,1+SUMPRODUCT(--(TermEnds&lt;&gt;""),--($A854&gt;TermEnds)))))))</f>
        <v/>
      </c>
      <c r="C854" s="93" t="n"/>
      <c r="D854" s="93" t="n"/>
      <c r="E854" s="93" t="n"/>
      <c r="F854" s="93" t="n"/>
      <c r="G854" s="93" t="n"/>
      <c r="H854" s="94" t="n"/>
    </row>
    <row r="855" ht="15" customHeight="1">
      <c r="A855" s="118" t="n"/>
      <c r="B855" s="93">
        <f>IF($A855="","",IF(TermCount=1,INDEX(TermLabels,1),IF(COUNT(TermEnds)=0,"",INDEX(TermLabels,MIN(TermCount,1+SUMPRODUCT(--(TermEnds&lt;&gt;""),--($A855&gt;TermEnds)))))))</f>
        <v/>
      </c>
      <c r="C855" s="93" t="n"/>
      <c r="D855" s="93" t="n"/>
      <c r="E855" s="93" t="n"/>
      <c r="F855" s="93" t="n"/>
      <c r="G855" s="93" t="n"/>
      <c r="H855" s="94" t="n"/>
    </row>
    <row r="856" ht="15" customHeight="1">
      <c r="A856" s="118" t="n"/>
      <c r="B856" s="93">
        <f>IF($A856="","",IF(TermCount=1,INDEX(TermLabels,1),IF(COUNT(TermEnds)=0,"",INDEX(TermLabels,MIN(TermCount,1+SUMPRODUCT(--(TermEnds&lt;&gt;""),--($A856&gt;TermEnds)))))))</f>
        <v/>
      </c>
      <c r="C856" s="93" t="n"/>
      <c r="D856" s="93" t="n"/>
      <c r="E856" s="93" t="n"/>
      <c r="F856" s="93" t="n"/>
      <c r="G856" s="93" t="n"/>
      <c r="H856" s="94" t="n"/>
    </row>
    <row r="857" ht="15" customHeight="1">
      <c r="A857" s="118" t="n"/>
      <c r="B857" s="93">
        <f>IF($A857="","",IF(TermCount=1,INDEX(TermLabels,1),IF(COUNT(TermEnds)=0,"",INDEX(TermLabels,MIN(TermCount,1+SUMPRODUCT(--(TermEnds&lt;&gt;""),--($A857&gt;TermEnds)))))))</f>
        <v/>
      </c>
      <c r="C857" s="93" t="n"/>
      <c r="D857" s="93" t="n"/>
      <c r="E857" s="93" t="n"/>
      <c r="F857" s="93" t="n"/>
      <c r="G857" s="93" t="n"/>
      <c r="H857" s="94" t="n"/>
    </row>
    <row r="858" ht="15" customHeight="1">
      <c r="A858" s="118" t="n"/>
      <c r="B858" s="93">
        <f>IF($A858="","",IF(TermCount=1,INDEX(TermLabels,1),IF(COUNT(TermEnds)=0,"",INDEX(TermLabels,MIN(TermCount,1+SUMPRODUCT(--(TermEnds&lt;&gt;""),--($A858&gt;TermEnds)))))))</f>
        <v/>
      </c>
      <c r="C858" s="93" t="n"/>
      <c r="D858" s="93" t="n"/>
      <c r="E858" s="93" t="n"/>
      <c r="F858" s="93" t="n"/>
      <c r="G858" s="93" t="n"/>
      <c r="H858" s="94" t="n"/>
    </row>
    <row r="859" ht="15" customHeight="1">
      <c r="A859" s="118" t="n"/>
      <c r="B859" s="93">
        <f>IF($A859="","",IF(TermCount=1,INDEX(TermLabels,1),IF(COUNT(TermEnds)=0,"",INDEX(TermLabels,MIN(TermCount,1+SUMPRODUCT(--(TermEnds&lt;&gt;""),--($A859&gt;TermEnds)))))))</f>
        <v/>
      </c>
      <c r="C859" s="93" t="n"/>
      <c r="D859" s="93" t="n"/>
      <c r="E859" s="93" t="n"/>
      <c r="F859" s="93" t="n"/>
      <c r="G859" s="93" t="n"/>
      <c r="H859" s="94" t="n"/>
    </row>
    <row r="860" ht="15" customHeight="1">
      <c r="A860" s="118" t="n"/>
      <c r="B860" s="93">
        <f>IF($A860="","",IF(TermCount=1,INDEX(TermLabels,1),IF(COUNT(TermEnds)=0,"",INDEX(TermLabels,MIN(TermCount,1+SUMPRODUCT(--(TermEnds&lt;&gt;""),--($A860&gt;TermEnds)))))))</f>
        <v/>
      </c>
      <c r="C860" s="93" t="n"/>
      <c r="D860" s="93" t="n"/>
      <c r="E860" s="93" t="n"/>
      <c r="F860" s="93" t="n"/>
      <c r="G860" s="93" t="n"/>
      <c r="H860" s="94" t="n"/>
    </row>
    <row r="861" ht="15" customHeight="1">
      <c r="A861" s="118" t="n"/>
      <c r="B861" s="93">
        <f>IF($A861="","",IF(TermCount=1,INDEX(TermLabels,1),IF(COUNT(TermEnds)=0,"",INDEX(TermLabels,MIN(TermCount,1+SUMPRODUCT(--(TermEnds&lt;&gt;""),--($A861&gt;TermEnds)))))))</f>
        <v/>
      </c>
      <c r="C861" s="93" t="n"/>
      <c r="D861" s="93" t="n"/>
      <c r="E861" s="93" t="n"/>
      <c r="F861" s="93" t="n"/>
      <c r="G861" s="93" t="n"/>
      <c r="H861" s="94" t="n"/>
    </row>
    <row r="862" ht="15" customHeight="1">
      <c r="A862" s="118" t="n"/>
      <c r="B862" s="93">
        <f>IF($A862="","",IF(TermCount=1,INDEX(TermLabels,1),IF(COUNT(TermEnds)=0,"",INDEX(TermLabels,MIN(TermCount,1+SUMPRODUCT(--(TermEnds&lt;&gt;""),--($A862&gt;TermEnds)))))))</f>
        <v/>
      </c>
      <c r="C862" s="93" t="n"/>
      <c r="D862" s="93" t="n"/>
      <c r="E862" s="93" t="n"/>
      <c r="F862" s="93" t="n"/>
      <c r="G862" s="93" t="n"/>
      <c r="H862" s="94" t="n"/>
    </row>
    <row r="863" ht="15" customHeight="1">
      <c r="A863" s="118" t="n"/>
      <c r="B863" s="93">
        <f>IF($A863="","",IF(TermCount=1,INDEX(TermLabels,1),IF(COUNT(TermEnds)=0,"",INDEX(TermLabels,MIN(TermCount,1+SUMPRODUCT(--(TermEnds&lt;&gt;""),--($A863&gt;TermEnds)))))))</f>
        <v/>
      </c>
      <c r="C863" s="93" t="n"/>
      <c r="D863" s="93" t="n"/>
      <c r="E863" s="93" t="n"/>
      <c r="F863" s="93" t="n"/>
      <c r="G863" s="93" t="n"/>
      <c r="H863" s="94" t="n"/>
    </row>
    <row r="864" ht="15" customHeight="1">
      <c r="A864" s="118" t="n"/>
      <c r="B864" s="93">
        <f>IF($A864="","",IF(TermCount=1,INDEX(TermLabels,1),IF(COUNT(TermEnds)=0,"",INDEX(TermLabels,MIN(TermCount,1+SUMPRODUCT(--(TermEnds&lt;&gt;""),--($A864&gt;TermEnds)))))))</f>
        <v/>
      </c>
      <c r="C864" s="93" t="n"/>
      <c r="D864" s="93" t="n"/>
      <c r="E864" s="93" t="n"/>
      <c r="F864" s="93" t="n"/>
      <c r="G864" s="93" t="n"/>
      <c r="H864" s="94" t="n"/>
    </row>
    <row r="865" ht="15" customHeight="1">
      <c r="A865" s="118" t="n"/>
      <c r="B865" s="93">
        <f>IF($A865="","",IF(TermCount=1,INDEX(TermLabels,1),IF(COUNT(TermEnds)=0,"",INDEX(TermLabels,MIN(TermCount,1+SUMPRODUCT(--(TermEnds&lt;&gt;""),--($A865&gt;TermEnds)))))))</f>
        <v/>
      </c>
      <c r="C865" s="93" t="n"/>
      <c r="D865" s="93" t="n"/>
      <c r="E865" s="93" t="n"/>
      <c r="F865" s="93" t="n"/>
      <c r="G865" s="93" t="n"/>
      <c r="H865" s="94" t="n"/>
    </row>
    <row r="866" ht="15" customHeight="1">
      <c r="A866" s="118" t="n"/>
      <c r="B866" s="93">
        <f>IF($A866="","",IF(TermCount=1,INDEX(TermLabels,1),IF(COUNT(TermEnds)=0,"",INDEX(TermLabels,MIN(TermCount,1+SUMPRODUCT(--(TermEnds&lt;&gt;""),--($A866&gt;TermEnds)))))))</f>
        <v/>
      </c>
      <c r="C866" s="93" t="n"/>
      <c r="D866" s="93" t="n"/>
      <c r="E866" s="93" t="n"/>
      <c r="F866" s="93" t="n"/>
      <c r="G866" s="93" t="n"/>
      <c r="H866" s="94" t="n"/>
    </row>
    <row r="867" ht="15" customHeight="1">
      <c r="A867" s="118" t="n"/>
      <c r="B867" s="93">
        <f>IF($A867="","",IF(TermCount=1,INDEX(TermLabels,1),IF(COUNT(TermEnds)=0,"",INDEX(TermLabels,MIN(TermCount,1+SUMPRODUCT(--(TermEnds&lt;&gt;""),--($A867&gt;TermEnds)))))))</f>
        <v/>
      </c>
      <c r="C867" s="93" t="n"/>
      <c r="D867" s="93" t="n"/>
      <c r="E867" s="93" t="n"/>
      <c r="F867" s="93" t="n"/>
      <c r="G867" s="93" t="n"/>
      <c r="H867" s="94" t="n"/>
    </row>
    <row r="868" ht="15" customHeight="1">
      <c r="A868" s="118" t="n"/>
      <c r="B868" s="93">
        <f>IF($A868="","",IF(TermCount=1,INDEX(TermLabels,1),IF(COUNT(TermEnds)=0,"",INDEX(TermLabels,MIN(TermCount,1+SUMPRODUCT(--(TermEnds&lt;&gt;""),--($A868&gt;TermEnds)))))))</f>
        <v/>
      </c>
      <c r="C868" s="93" t="n"/>
      <c r="D868" s="93" t="n"/>
      <c r="E868" s="93" t="n"/>
      <c r="F868" s="93" t="n"/>
      <c r="G868" s="93" t="n"/>
      <c r="H868" s="94" t="n"/>
    </row>
    <row r="869" ht="15" customHeight="1">
      <c r="A869" s="118" t="n"/>
      <c r="B869" s="93">
        <f>IF($A869="","",IF(TermCount=1,INDEX(TermLabels,1),IF(COUNT(TermEnds)=0,"",INDEX(TermLabels,MIN(TermCount,1+SUMPRODUCT(--(TermEnds&lt;&gt;""),--($A869&gt;TermEnds)))))))</f>
        <v/>
      </c>
      <c r="C869" s="93" t="n"/>
      <c r="D869" s="93" t="n"/>
      <c r="E869" s="93" t="n"/>
      <c r="F869" s="93" t="n"/>
      <c r="G869" s="93" t="n"/>
      <c r="H869" s="94" t="n"/>
    </row>
    <row r="870" ht="15" customHeight="1">
      <c r="A870" s="118" t="n"/>
      <c r="B870" s="93">
        <f>IF($A870="","",IF(TermCount=1,INDEX(TermLabels,1),IF(COUNT(TermEnds)=0,"",INDEX(TermLabels,MIN(TermCount,1+SUMPRODUCT(--(TermEnds&lt;&gt;""),--($A870&gt;TermEnds)))))))</f>
        <v/>
      </c>
      <c r="C870" s="93" t="n"/>
      <c r="D870" s="93" t="n"/>
      <c r="E870" s="93" t="n"/>
      <c r="F870" s="93" t="n"/>
      <c r="G870" s="93" t="n"/>
      <c r="H870" s="94" t="n"/>
    </row>
    <row r="871" ht="15" customHeight="1">
      <c r="A871" s="118" t="n"/>
      <c r="B871" s="93">
        <f>IF($A871="","",IF(TermCount=1,INDEX(TermLabels,1),IF(COUNT(TermEnds)=0,"",INDEX(TermLabels,MIN(TermCount,1+SUMPRODUCT(--(TermEnds&lt;&gt;""),--($A871&gt;TermEnds)))))))</f>
        <v/>
      </c>
      <c r="C871" s="93" t="n"/>
      <c r="D871" s="93" t="n"/>
      <c r="E871" s="93" t="n"/>
      <c r="F871" s="93" t="n"/>
      <c r="G871" s="93" t="n"/>
      <c r="H871" s="94" t="n"/>
    </row>
    <row r="872" ht="15" customHeight="1">
      <c r="A872" s="118" t="n"/>
      <c r="B872" s="93">
        <f>IF($A872="","",IF(TermCount=1,INDEX(TermLabels,1),IF(COUNT(TermEnds)=0,"",INDEX(TermLabels,MIN(TermCount,1+SUMPRODUCT(--(TermEnds&lt;&gt;""),--($A872&gt;TermEnds)))))))</f>
        <v/>
      </c>
      <c r="C872" s="93" t="n"/>
      <c r="D872" s="93" t="n"/>
      <c r="E872" s="93" t="n"/>
      <c r="F872" s="93" t="n"/>
      <c r="G872" s="93" t="n"/>
      <c r="H872" s="94" t="n"/>
    </row>
    <row r="873" ht="15" customHeight="1">
      <c r="A873" s="118" t="n"/>
      <c r="B873" s="93">
        <f>IF($A873="","",IF(TermCount=1,INDEX(TermLabels,1),IF(COUNT(TermEnds)=0,"",INDEX(TermLabels,MIN(TermCount,1+SUMPRODUCT(--(TermEnds&lt;&gt;""),--($A873&gt;TermEnds)))))))</f>
        <v/>
      </c>
      <c r="C873" s="93" t="n"/>
      <c r="D873" s="93" t="n"/>
      <c r="E873" s="93" t="n"/>
      <c r="F873" s="93" t="n"/>
      <c r="G873" s="93" t="n"/>
      <c r="H873" s="94" t="n"/>
    </row>
    <row r="874" ht="15" customHeight="1">
      <c r="A874" s="118" t="n"/>
      <c r="B874" s="93">
        <f>IF($A874="","",IF(TermCount=1,INDEX(TermLabels,1),IF(COUNT(TermEnds)=0,"",INDEX(TermLabels,MIN(TermCount,1+SUMPRODUCT(--(TermEnds&lt;&gt;""),--($A874&gt;TermEnds)))))))</f>
        <v/>
      </c>
      <c r="C874" s="93" t="n"/>
      <c r="D874" s="93" t="n"/>
      <c r="E874" s="93" t="n"/>
      <c r="F874" s="93" t="n"/>
      <c r="G874" s="93" t="n"/>
      <c r="H874" s="94" t="n"/>
    </row>
    <row r="875" ht="15" customHeight="1">
      <c r="A875" s="118" t="n"/>
      <c r="B875" s="93">
        <f>IF($A875="","",IF(TermCount=1,INDEX(TermLabels,1),IF(COUNT(TermEnds)=0,"",INDEX(TermLabels,MIN(TermCount,1+SUMPRODUCT(--(TermEnds&lt;&gt;""),--($A875&gt;TermEnds)))))))</f>
        <v/>
      </c>
      <c r="C875" s="93" t="n"/>
      <c r="D875" s="93" t="n"/>
      <c r="E875" s="93" t="n"/>
      <c r="F875" s="93" t="n"/>
      <c r="G875" s="93" t="n"/>
      <c r="H875" s="94" t="n"/>
    </row>
    <row r="876" ht="15" customHeight="1">
      <c r="A876" s="118" t="n"/>
      <c r="B876" s="93">
        <f>IF($A876="","",IF(TermCount=1,INDEX(TermLabels,1),IF(COUNT(TermEnds)=0,"",INDEX(TermLabels,MIN(TermCount,1+SUMPRODUCT(--(TermEnds&lt;&gt;""),--($A876&gt;TermEnds)))))))</f>
        <v/>
      </c>
      <c r="C876" s="93" t="n"/>
      <c r="D876" s="93" t="n"/>
      <c r="E876" s="93" t="n"/>
      <c r="F876" s="93" t="n"/>
      <c r="G876" s="93" t="n"/>
      <c r="H876" s="94" t="n"/>
    </row>
    <row r="877" ht="15" customHeight="1">
      <c r="A877" s="118" t="n"/>
      <c r="B877" s="93">
        <f>IF($A877="","",IF(TermCount=1,INDEX(TermLabels,1),IF(COUNT(TermEnds)=0,"",INDEX(TermLabels,MIN(TermCount,1+SUMPRODUCT(--(TermEnds&lt;&gt;""),--($A877&gt;TermEnds)))))))</f>
        <v/>
      </c>
      <c r="C877" s="93" t="n"/>
      <c r="D877" s="93" t="n"/>
      <c r="E877" s="93" t="n"/>
      <c r="F877" s="93" t="n"/>
      <c r="G877" s="93" t="n"/>
      <c r="H877" s="94" t="n"/>
    </row>
    <row r="878" ht="15" customHeight="1">
      <c r="A878" s="118" t="n"/>
      <c r="B878" s="93">
        <f>IF($A878="","",IF(TermCount=1,INDEX(TermLabels,1),IF(COUNT(TermEnds)=0,"",INDEX(TermLabels,MIN(TermCount,1+SUMPRODUCT(--(TermEnds&lt;&gt;""),--($A878&gt;TermEnds)))))))</f>
        <v/>
      </c>
      <c r="C878" s="93" t="n"/>
      <c r="D878" s="93" t="n"/>
      <c r="E878" s="93" t="n"/>
      <c r="F878" s="93" t="n"/>
      <c r="G878" s="93" t="n"/>
      <c r="H878" s="94" t="n"/>
    </row>
    <row r="879" ht="15" customHeight="1">
      <c r="A879" s="118" t="n"/>
      <c r="B879" s="93">
        <f>IF($A879="","",IF(TermCount=1,INDEX(TermLabels,1),IF(COUNT(TermEnds)=0,"",INDEX(TermLabels,MIN(TermCount,1+SUMPRODUCT(--(TermEnds&lt;&gt;""),--($A879&gt;TermEnds)))))))</f>
        <v/>
      </c>
      <c r="C879" s="93" t="n"/>
      <c r="D879" s="93" t="n"/>
      <c r="E879" s="93" t="n"/>
      <c r="F879" s="93" t="n"/>
      <c r="G879" s="93" t="n"/>
      <c r="H879" s="94" t="n"/>
    </row>
    <row r="880" ht="15" customHeight="1">
      <c r="A880" s="118" t="n"/>
      <c r="B880" s="93">
        <f>IF($A880="","",IF(TermCount=1,INDEX(TermLabels,1),IF(COUNT(TermEnds)=0,"",INDEX(TermLabels,MIN(TermCount,1+SUMPRODUCT(--(TermEnds&lt;&gt;""),--($A880&gt;TermEnds)))))))</f>
        <v/>
      </c>
      <c r="C880" s="93" t="n"/>
      <c r="D880" s="93" t="n"/>
      <c r="E880" s="93" t="n"/>
      <c r="F880" s="93" t="n"/>
      <c r="G880" s="93" t="n"/>
      <c r="H880" s="94" t="n"/>
    </row>
    <row r="881" ht="15" customHeight="1">
      <c r="A881" s="118" t="n"/>
      <c r="B881" s="93">
        <f>IF($A881="","",IF(TermCount=1,INDEX(TermLabels,1),IF(COUNT(TermEnds)=0,"",INDEX(TermLabels,MIN(TermCount,1+SUMPRODUCT(--(TermEnds&lt;&gt;""),--($A881&gt;TermEnds)))))))</f>
        <v/>
      </c>
      <c r="C881" s="93" t="n"/>
      <c r="D881" s="93" t="n"/>
      <c r="E881" s="93" t="n"/>
      <c r="F881" s="93" t="n"/>
      <c r="G881" s="93" t="n"/>
      <c r="H881" s="94" t="n"/>
    </row>
    <row r="882" ht="15" customHeight="1">
      <c r="A882" s="118" t="n"/>
      <c r="B882" s="93">
        <f>IF($A882="","",IF(TermCount=1,INDEX(TermLabels,1),IF(COUNT(TermEnds)=0,"",INDEX(TermLabels,MIN(TermCount,1+SUMPRODUCT(--(TermEnds&lt;&gt;""),--($A882&gt;TermEnds)))))))</f>
        <v/>
      </c>
      <c r="C882" s="93" t="n"/>
      <c r="D882" s="93" t="n"/>
      <c r="E882" s="93" t="n"/>
      <c r="F882" s="93" t="n"/>
      <c r="G882" s="93" t="n"/>
      <c r="H882" s="94" t="n"/>
    </row>
    <row r="883" ht="15" customHeight="1">
      <c r="A883" s="118" t="n"/>
      <c r="B883" s="93">
        <f>IF($A883="","",IF(TermCount=1,INDEX(TermLabels,1),IF(COUNT(TermEnds)=0,"",INDEX(TermLabels,MIN(TermCount,1+SUMPRODUCT(--(TermEnds&lt;&gt;""),--($A883&gt;TermEnds)))))))</f>
        <v/>
      </c>
      <c r="C883" s="93" t="n"/>
      <c r="D883" s="93" t="n"/>
      <c r="E883" s="93" t="n"/>
      <c r="F883" s="93" t="n"/>
      <c r="G883" s="93" t="n"/>
      <c r="H883" s="94" t="n"/>
    </row>
    <row r="884" ht="15" customHeight="1">
      <c r="A884" s="118" t="n"/>
      <c r="B884" s="93">
        <f>IF($A884="","",IF(TermCount=1,INDEX(TermLabels,1),IF(COUNT(TermEnds)=0,"",INDEX(TermLabels,MIN(TermCount,1+SUMPRODUCT(--(TermEnds&lt;&gt;""),--($A884&gt;TermEnds)))))))</f>
        <v/>
      </c>
      <c r="C884" s="93" t="n"/>
      <c r="D884" s="93" t="n"/>
      <c r="E884" s="93" t="n"/>
      <c r="F884" s="93" t="n"/>
      <c r="G884" s="93" t="n"/>
      <c r="H884" s="94" t="n"/>
    </row>
    <row r="885" ht="15" customHeight="1">
      <c r="A885" s="118" t="n"/>
      <c r="B885" s="93">
        <f>IF($A885="","",IF(TermCount=1,INDEX(TermLabels,1),IF(COUNT(TermEnds)=0,"",INDEX(TermLabels,MIN(TermCount,1+SUMPRODUCT(--(TermEnds&lt;&gt;""),--($A885&gt;TermEnds)))))))</f>
        <v/>
      </c>
      <c r="C885" s="93" t="n"/>
      <c r="D885" s="93" t="n"/>
      <c r="E885" s="93" t="n"/>
      <c r="F885" s="93" t="n"/>
      <c r="G885" s="93" t="n"/>
      <c r="H885" s="94" t="n"/>
    </row>
    <row r="886" ht="15" customHeight="1">
      <c r="A886" s="118" t="n"/>
      <c r="B886" s="93">
        <f>IF($A886="","",IF(TermCount=1,INDEX(TermLabels,1),IF(COUNT(TermEnds)=0,"",INDEX(TermLabels,MIN(TermCount,1+SUMPRODUCT(--(TermEnds&lt;&gt;""),--($A886&gt;TermEnds)))))))</f>
        <v/>
      </c>
      <c r="C886" s="93" t="n"/>
      <c r="D886" s="93" t="n"/>
      <c r="E886" s="93" t="n"/>
      <c r="F886" s="93" t="n"/>
      <c r="G886" s="93" t="n"/>
      <c r="H886" s="94" t="n"/>
    </row>
    <row r="887" ht="15" customHeight="1">
      <c r="A887" s="118" t="n"/>
      <c r="B887" s="93">
        <f>IF($A887="","",IF(TermCount=1,INDEX(TermLabels,1),IF(COUNT(TermEnds)=0,"",INDEX(TermLabels,MIN(TermCount,1+SUMPRODUCT(--(TermEnds&lt;&gt;""),--($A887&gt;TermEnds)))))))</f>
        <v/>
      </c>
      <c r="C887" s="93" t="n"/>
      <c r="D887" s="93" t="n"/>
      <c r="E887" s="93" t="n"/>
      <c r="F887" s="93" t="n"/>
      <c r="G887" s="93" t="n"/>
      <c r="H887" s="94" t="n"/>
    </row>
    <row r="888" ht="15" customHeight="1">
      <c r="A888" s="118" t="n"/>
      <c r="B888" s="93">
        <f>IF($A888="","",IF(TermCount=1,INDEX(TermLabels,1),IF(COUNT(TermEnds)=0,"",INDEX(TermLabels,MIN(TermCount,1+SUMPRODUCT(--(TermEnds&lt;&gt;""),--($A888&gt;TermEnds)))))))</f>
        <v/>
      </c>
      <c r="C888" s="93" t="n"/>
      <c r="D888" s="93" t="n"/>
      <c r="E888" s="93" t="n"/>
      <c r="F888" s="93" t="n"/>
      <c r="G888" s="93" t="n"/>
      <c r="H888" s="94" t="n"/>
    </row>
    <row r="889" ht="15" customHeight="1">
      <c r="A889" s="118" t="n"/>
      <c r="B889" s="93">
        <f>IF($A889="","",IF(TermCount=1,INDEX(TermLabels,1),IF(COUNT(TermEnds)=0,"",INDEX(TermLabels,MIN(TermCount,1+SUMPRODUCT(--(TermEnds&lt;&gt;""),--($A889&gt;TermEnds)))))))</f>
        <v/>
      </c>
      <c r="C889" s="93" t="n"/>
      <c r="D889" s="93" t="n"/>
      <c r="E889" s="93" t="n"/>
      <c r="F889" s="93" t="n"/>
      <c r="G889" s="93" t="n"/>
      <c r="H889" s="94" t="n"/>
    </row>
    <row r="890" ht="15" customHeight="1">
      <c r="A890" s="118" t="n"/>
      <c r="B890" s="93">
        <f>IF($A890="","",IF(TermCount=1,INDEX(TermLabels,1),IF(COUNT(TermEnds)=0,"",INDEX(TermLabels,MIN(TermCount,1+SUMPRODUCT(--(TermEnds&lt;&gt;""),--($A890&gt;TermEnds)))))))</f>
        <v/>
      </c>
      <c r="C890" s="93" t="n"/>
      <c r="D890" s="93" t="n"/>
      <c r="E890" s="93" t="n"/>
      <c r="F890" s="93" t="n"/>
      <c r="G890" s="93" t="n"/>
      <c r="H890" s="94" t="n"/>
    </row>
    <row r="891" ht="15" customHeight="1">
      <c r="A891" s="118" t="n"/>
      <c r="B891" s="93">
        <f>IF($A891="","",IF(TermCount=1,INDEX(TermLabels,1),IF(COUNT(TermEnds)=0,"",INDEX(TermLabels,MIN(TermCount,1+SUMPRODUCT(--(TermEnds&lt;&gt;""),--($A891&gt;TermEnds)))))))</f>
        <v/>
      </c>
      <c r="C891" s="93" t="n"/>
      <c r="D891" s="93" t="n"/>
      <c r="E891" s="93" t="n"/>
      <c r="F891" s="93" t="n"/>
      <c r="G891" s="93" t="n"/>
      <c r="H891" s="94" t="n"/>
    </row>
    <row r="892" ht="15" customHeight="1">
      <c r="A892" s="118" t="n"/>
      <c r="B892" s="93">
        <f>IF($A892="","",IF(TermCount=1,INDEX(TermLabels,1),IF(COUNT(TermEnds)=0,"",INDEX(TermLabels,MIN(TermCount,1+SUMPRODUCT(--(TermEnds&lt;&gt;""),--($A892&gt;TermEnds)))))))</f>
        <v/>
      </c>
      <c r="C892" s="93" t="n"/>
      <c r="D892" s="93" t="n"/>
      <c r="E892" s="93" t="n"/>
      <c r="F892" s="93" t="n"/>
      <c r="G892" s="93" t="n"/>
      <c r="H892" s="94" t="n"/>
    </row>
    <row r="893" ht="15" customHeight="1">
      <c r="A893" s="118" t="n"/>
      <c r="B893" s="93">
        <f>IF($A893="","",IF(TermCount=1,INDEX(TermLabels,1),IF(COUNT(TermEnds)=0,"",INDEX(TermLabels,MIN(TermCount,1+SUMPRODUCT(--(TermEnds&lt;&gt;""),--($A893&gt;TermEnds)))))))</f>
        <v/>
      </c>
      <c r="C893" s="93" t="n"/>
      <c r="D893" s="93" t="n"/>
      <c r="E893" s="93" t="n"/>
      <c r="F893" s="93" t="n"/>
      <c r="G893" s="93" t="n"/>
      <c r="H893" s="94" t="n"/>
    </row>
    <row r="894" ht="15" customHeight="1">
      <c r="A894" s="118" t="n"/>
      <c r="B894" s="93">
        <f>IF($A894="","",IF(TermCount=1,INDEX(TermLabels,1),IF(COUNT(TermEnds)=0,"",INDEX(TermLabels,MIN(TermCount,1+SUMPRODUCT(--(TermEnds&lt;&gt;""),--($A894&gt;TermEnds)))))))</f>
        <v/>
      </c>
      <c r="C894" s="93" t="n"/>
      <c r="D894" s="93" t="n"/>
      <c r="E894" s="93" t="n"/>
      <c r="F894" s="93" t="n"/>
      <c r="G894" s="93" t="n"/>
      <c r="H894" s="94" t="n"/>
    </row>
    <row r="895" ht="15" customHeight="1">
      <c r="A895" s="118" t="n"/>
      <c r="B895" s="93">
        <f>IF($A895="","",IF(TermCount=1,INDEX(TermLabels,1),IF(COUNT(TermEnds)=0,"",INDEX(TermLabels,MIN(TermCount,1+SUMPRODUCT(--(TermEnds&lt;&gt;""),--($A895&gt;TermEnds)))))))</f>
        <v/>
      </c>
      <c r="C895" s="93" t="n"/>
      <c r="D895" s="93" t="n"/>
      <c r="E895" s="93" t="n"/>
      <c r="F895" s="93" t="n"/>
      <c r="G895" s="93" t="n"/>
      <c r="H895" s="94" t="n"/>
    </row>
    <row r="896" ht="15" customHeight="1">
      <c r="A896" s="118" t="n"/>
      <c r="B896" s="93">
        <f>IF($A896="","",IF(TermCount=1,INDEX(TermLabels,1),IF(COUNT(TermEnds)=0,"",INDEX(TermLabels,MIN(TermCount,1+SUMPRODUCT(--(TermEnds&lt;&gt;""),--($A896&gt;TermEnds)))))))</f>
        <v/>
      </c>
      <c r="C896" s="93" t="n"/>
      <c r="D896" s="93" t="n"/>
      <c r="E896" s="93" t="n"/>
      <c r="F896" s="93" t="n"/>
      <c r="G896" s="93" t="n"/>
      <c r="H896" s="94" t="n"/>
    </row>
    <row r="897" ht="15" customHeight="1">
      <c r="A897" s="118" t="n"/>
      <c r="B897" s="93">
        <f>IF($A897="","",IF(TermCount=1,INDEX(TermLabels,1),IF(COUNT(TermEnds)=0,"",INDEX(TermLabels,MIN(TermCount,1+SUMPRODUCT(--(TermEnds&lt;&gt;""),--($A897&gt;TermEnds)))))))</f>
        <v/>
      </c>
      <c r="C897" s="93" t="n"/>
      <c r="D897" s="93" t="n"/>
      <c r="E897" s="93" t="n"/>
      <c r="F897" s="93" t="n"/>
      <c r="G897" s="93" t="n"/>
      <c r="H897" s="94" t="n"/>
    </row>
    <row r="898" ht="15" customHeight="1">
      <c r="A898" s="118" t="n"/>
      <c r="B898" s="93">
        <f>IF($A898="","",IF(TermCount=1,INDEX(TermLabels,1),IF(COUNT(TermEnds)=0,"",INDEX(TermLabels,MIN(TermCount,1+SUMPRODUCT(--(TermEnds&lt;&gt;""),--($A898&gt;TermEnds)))))))</f>
        <v/>
      </c>
      <c r="C898" s="93" t="n"/>
      <c r="D898" s="93" t="n"/>
      <c r="E898" s="93" t="n"/>
      <c r="F898" s="93" t="n"/>
      <c r="G898" s="93" t="n"/>
      <c r="H898" s="94" t="n"/>
    </row>
    <row r="899" ht="15" customHeight="1">
      <c r="A899" s="118" t="n"/>
      <c r="B899" s="93">
        <f>IF($A899="","",IF(TermCount=1,INDEX(TermLabels,1),IF(COUNT(TermEnds)=0,"",INDEX(TermLabels,MIN(TermCount,1+SUMPRODUCT(--(TermEnds&lt;&gt;""),--($A899&gt;TermEnds)))))))</f>
        <v/>
      </c>
      <c r="C899" s="93" t="n"/>
      <c r="D899" s="93" t="n"/>
      <c r="E899" s="93" t="n"/>
      <c r="F899" s="93" t="n"/>
      <c r="G899" s="93" t="n"/>
      <c r="H899" s="94" t="n"/>
    </row>
    <row r="900" ht="15" customHeight="1">
      <c r="A900" s="118" t="n"/>
      <c r="B900" s="93">
        <f>IF($A900="","",IF(TermCount=1,INDEX(TermLabels,1),IF(COUNT(TermEnds)=0,"",INDEX(TermLabels,MIN(TermCount,1+SUMPRODUCT(--(TermEnds&lt;&gt;""),--($A900&gt;TermEnds)))))))</f>
        <v/>
      </c>
      <c r="C900" s="93" t="n"/>
      <c r="D900" s="93" t="n"/>
      <c r="E900" s="93" t="n"/>
      <c r="F900" s="93" t="n"/>
      <c r="G900" s="93" t="n"/>
      <c r="H900" s="94" t="n"/>
    </row>
    <row r="901" ht="15" customHeight="1">
      <c r="A901" s="118" t="n"/>
      <c r="B901" s="93">
        <f>IF($A901="","",IF(TermCount=1,INDEX(TermLabels,1),IF(COUNT(TermEnds)=0,"",INDEX(TermLabels,MIN(TermCount,1+SUMPRODUCT(--(TermEnds&lt;&gt;""),--($A901&gt;TermEnds)))))))</f>
        <v/>
      </c>
      <c r="C901" s="93" t="n"/>
      <c r="D901" s="93" t="n"/>
      <c r="E901" s="93" t="n"/>
      <c r="F901" s="93" t="n"/>
      <c r="G901" s="93" t="n"/>
      <c r="H901" s="94" t="n"/>
    </row>
    <row r="902" ht="15" customHeight="1">
      <c r="A902" s="118" t="n"/>
      <c r="B902" s="93">
        <f>IF($A902="","",IF(TermCount=1,INDEX(TermLabels,1),IF(COUNT(TermEnds)=0,"",INDEX(TermLabels,MIN(TermCount,1+SUMPRODUCT(--(TermEnds&lt;&gt;""),--($A902&gt;TermEnds)))))))</f>
        <v/>
      </c>
      <c r="C902" s="93" t="n"/>
      <c r="D902" s="93" t="n"/>
      <c r="E902" s="93" t="n"/>
      <c r="F902" s="93" t="n"/>
      <c r="G902" s="93" t="n"/>
      <c r="H902" s="94" t="n"/>
    </row>
    <row r="903" ht="15" customHeight="1">
      <c r="A903" s="118" t="n"/>
      <c r="B903" s="93">
        <f>IF($A903="","",IF(TermCount=1,INDEX(TermLabels,1),IF(COUNT(TermEnds)=0,"",INDEX(TermLabels,MIN(TermCount,1+SUMPRODUCT(--(TermEnds&lt;&gt;""),--($A903&gt;TermEnds)))))))</f>
        <v/>
      </c>
      <c r="C903" s="93" t="n"/>
      <c r="D903" s="93" t="n"/>
      <c r="E903" s="93" t="n"/>
      <c r="F903" s="93" t="n"/>
      <c r="G903" s="93" t="n"/>
      <c r="H903" s="94" t="n"/>
    </row>
    <row r="904" ht="15" customHeight="1">
      <c r="A904" s="118" t="n"/>
      <c r="B904" s="93">
        <f>IF($A904="","",IF(TermCount=1,INDEX(TermLabels,1),IF(COUNT(TermEnds)=0,"",INDEX(TermLabels,MIN(TermCount,1+SUMPRODUCT(--(TermEnds&lt;&gt;""),--($A904&gt;TermEnds)))))))</f>
        <v/>
      </c>
      <c r="C904" s="93" t="n"/>
      <c r="D904" s="93" t="n"/>
      <c r="E904" s="93" t="n"/>
      <c r="F904" s="93" t="n"/>
      <c r="G904" s="93" t="n"/>
      <c r="H904" s="94" t="n"/>
    </row>
    <row r="905" ht="15" customHeight="1">
      <c r="A905" s="118" t="n"/>
      <c r="B905" s="93">
        <f>IF($A905="","",IF(TermCount=1,INDEX(TermLabels,1),IF(COUNT(TermEnds)=0,"",INDEX(TermLabels,MIN(TermCount,1+SUMPRODUCT(--(TermEnds&lt;&gt;""),--($A905&gt;TermEnds)))))))</f>
        <v/>
      </c>
      <c r="C905" s="93" t="n"/>
      <c r="D905" s="93" t="n"/>
      <c r="E905" s="93" t="n"/>
      <c r="F905" s="93" t="n"/>
      <c r="G905" s="93" t="n"/>
      <c r="H905" s="94" t="n"/>
    </row>
    <row r="906" ht="15" customHeight="1">
      <c r="A906" s="118" t="n"/>
      <c r="B906" s="93">
        <f>IF($A906="","",IF(TermCount=1,INDEX(TermLabels,1),IF(COUNT(TermEnds)=0,"",INDEX(TermLabels,MIN(TermCount,1+SUMPRODUCT(--(TermEnds&lt;&gt;""),--($A906&gt;TermEnds)))))))</f>
        <v/>
      </c>
      <c r="C906" s="93" t="n"/>
      <c r="D906" s="93" t="n"/>
      <c r="E906" s="93" t="n"/>
      <c r="F906" s="93" t="n"/>
      <c r="G906" s="93" t="n"/>
      <c r="H906" s="94" t="n"/>
    </row>
    <row r="907" ht="15" customHeight="1">
      <c r="A907" s="118" t="n"/>
      <c r="B907" s="93">
        <f>IF($A907="","",IF(TermCount=1,INDEX(TermLabels,1),IF(COUNT(TermEnds)=0,"",INDEX(TermLabels,MIN(TermCount,1+SUMPRODUCT(--(TermEnds&lt;&gt;""),--($A907&gt;TermEnds)))))))</f>
        <v/>
      </c>
      <c r="C907" s="93" t="n"/>
      <c r="D907" s="93" t="n"/>
      <c r="E907" s="93" t="n"/>
      <c r="F907" s="93" t="n"/>
      <c r="G907" s="93" t="n"/>
      <c r="H907" s="94" t="n"/>
    </row>
    <row r="908" ht="15" customHeight="1">
      <c r="A908" s="118" t="n"/>
      <c r="B908" s="93">
        <f>IF($A908="","",IF(TermCount=1,INDEX(TermLabels,1),IF(COUNT(TermEnds)=0,"",INDEX(TermLabels,MIN(TermCount,1+SUMPRODUCT(--(TermEnds&lt;&gt;""),--($A908&gt;TermEnds)))))))</f>
        <v/>
      </c>
      <c r="C908" s="93" t="n"/>
      <c r="D908" s="93" t="n"/>
      <c r="E908" s="93" t="n"/>
      <c r="F908" s="93" t="n"/>
      <c r="G908" s="93" t="n"/>
      <c r="H908" s="94" t="n"/>
    </row>
    <row r="909" ht="15" customHeight="1">
      <c r="A909" s="118" t="n"/>
      <c r="B909" s="93">
        <f>IF($A909="","",IF(TermCount=1,INDEX(TermLabels,1),IF(COUNT(TermEnds)=0,"",INDEX(TermLabels,MIN(TermCount,1+SUMPRODUCT(--(TermEnds&lt;&gt;""),--($A909&gt;TermEnds)))))))</f>
        <v/>
      </c>
      <c r="C909" s="93" t="n"/>
      <c r="D909" s="93" t="n"/>
      <c r="E909" s="93" t="n"/>
      <c r="F909" s="93" t="n"/>
      <c r="G909" s="93" t="n"/>
      <c r="H909" s="94" t="n"/>
    </row>
    <row r="910" ht="15" customHeight="1">
      <c r="A910" s="118" t="n"/>
      <c r="B910" s="93">
        <f>IF($A910="","",IF(TermCount=1,INDEX(TermLabels,1),IF(COUNT(TermEnds)=0,"",INDEX(TermLabels,MIN(TermCount,1+SUMPRODUCT(--(TermEnds&lt;&gt;""),--($A910&gt;TermEnds)))))))</f>
        <v/>
      </c>
      <c r="C910" s="93" t="n"/>
      <c r="D910" s="93" t="n"/>
      <c r="E910" s="93" t="n"/>
      <c r="F910" s="93" t="n"/>
      <c r="G910" s="93" t="n"/>
      <c r="H910" s="94" t="n"/>
    </row>
    <row r="911" ht="15" customHeight="1">
      <c r="A911" s="118" t="n"/>
      <c r="B911" s="93">
        <f>IF($A911="","",IF(TermCount=1,INDEX(TermLabels,1),IF(COUNT(TermEnds)=0,"",INDEX(TermLabels,MIN(TermCount,1+SUMPRODUCT(--(TermEnds&lt;&gt;""),--($A911&gt;TermEnds)))))))</f>
        <v/>
      </c>
      <c r="C911" s="93" t="n"/>
      <c r="D911" s="93" t="n"/>
      <c r="E911" s="93" t="n"/>
      <c r="F911" s="93" t="n"/>
      <c r="G911" s="93" t="n"/>
      <c r="H911" s="94" t="n"/>
    </row>
    <row r="912" ht="15" customHeight="1">
      <c r="A912" s="118" t="n"/>
      <c r="B912" s="93">
        <f>IF($A912="","",IF(TermCount=1,INDEX(TermLabels,1),IF(COUNT(TermEnds)=0,"",INDEX(TermLabels,MIN(TermCount,1+SUMPRODUCT(--(TermEnds&lt;&gt;""),--($A912&gt;TermEnds)))))))</f>
        <v/>
      </c>
      <c r="C912" s="93" t="n"/>
      <c r="D912" s="93" t="n"/>
      <c r="E912" s="93" t="n"/>
      <c r="F912" s="93" t="n"/>
      <c r="G912" s="93" t="n"/>
      <c r="H912" s="94" t="n"/>
    </row>
    <row r="913" ht="15" customHeight="1">
      <c r="A913" s="118" t="n"/>
      <c r="B913" s="93">
        <f>IF($A913="","",IF(TermCount=1,INDEX(TermLabels,1),IF(COUNT(TermEnds)=0,"",INDEX(TermLabels,MIN(TermCount,1+SUMPRODUCT(--(TermEnds&lt;&gt;""),--($A913&gt;TermEnds)))))))</f>
        <v/>
      </c>
      <c r="C913" s="93" t="n"/>
      <c r="D913" s="93" t="n"/>
      <c r="E913" s="93" t="n"/>
      <c r="F913" s="93" t="n"/>
      <c r="G913" s="93" t="n"/>
      <c r="H913" s="94" t="n"/>
    </row>
    <row r="914" ht="15" customHeight="1">
      <c r="A914" s="118" t="n"/>
      <c r="B914" s="93">
        <f>IF($A914="","",IF(TermCount=1,INDEX(TermLabels,1),IF(COUNT(TermEnds)=0,"",INDEX(TermLabels,MIN(TermCount,1+SUMPRODUCT(--(TermEnds&lt;&gt;""),--($A914&gt;TermEnds)))))))</f>
        <v/>
      </c>
      <c r="C914" s="93" t="n"/>
      <c r="D914" s="93" t="n"/>
      <c r="E914" s="93" t="n"/>
      <c r="F914" s="93" t="n"/>
      <c r="G914" s="93" t="n"/>
      <c r="H914" s="94" t="n"/>
    </row>
    <row r="915" ht="15" customHeight="1">
      <c r="A915" s="118" t="n"/>
      <c r="B915" s="93">
        <f>IF($A915="","",IF(TermCount=1,INDEX(TermLabels,1),IF(COUNT(TermEnds)=0,"",INDEX(TermLabels,MIN(TermCount,1+SUMPRODUCT(--(TermEnds&lt;&gt;""),--($A915&gt;TermEnds)))))))</f>
        <v/>
      </c>
      <c r="C915" s="93" t="n"/>
      <c r="D915" s="93" t="n"/>
      <c r="E915" s="93" t="n"/>
      <c r="F915" s="93" t="n"/>
      <c r="G915" s="93" t="n"/>
      <c r="H915" s="94" t="n"/>
    </row>
    <row r="916" ht="15" customHeight="1">
      <c r="A916" s="118" t="n"/>
      <c r="B916" s="93">
        <f>IF($A916="","",IF(TermCount=1,INDEX(TermLabels,1),IF(COUNT(TermEnds)=0,"",INDEX(TermLabels,MIN(TermCount,1+SUMPRODUCT(--(TermEnds&lt;&gt;""),--($A916&gt;TermEnds)))))))</f>
        <v/>
      </c>
      <c r="C916" s="93" t="n"/>
      <c r="D916" s="93" t="n"/>
      <c r="E916" s="93" t="n"/>
      <c r="F916" s="93" t="n"/>
      <c r="G916" s="93" t="n"/>
      <c r="H916" s="94" t="n"/>
    </row>
    <row r="917" ht="15" customHeight="1">
      <c r="A917" s="118" t="n"/>
      <c r="B917" s="93">
        <f>IF($A917="","",IF(TermCount=1,INDEX(TermLabels,1),IF(COUNT(TermEnds)=0,"",INDEX(TermLabels,MIN(TermCount,1+SUMPRODUCT(--(TermEnds&lt;&gt;""),--($A917&gt;TermEnds)))))))</f>
        <v/>
      </c>
      <c r="C917" s="93" t="n"/>
      <c r="D917" s="93" t="n"/>
      <c r="E917" s="93" t="n"/>
      <c r="F917" s="93" t="n"/>
      <c r="G917" s="93" t="n"/>
      <c r="H917" s="94" t="n"/>
    </row>
    <row r="918" ht="15" customHeight="1">
      <c r="A918" s="118" t="n"/>
      <c r="B918" s="93">
        <f>IF($A918="","",IF(TermCount=1,INDEX(TermLabels,1),IF(COUNT(TermEnds)=0,"",INDEX(TermLabels,MIN(TermCount,1+SUMPRODUCT(--(TermEnds&lt;&gt;""),--($A918&gt;TermEnds)))))))</f>
        <v/>
      </c>
      <c r="C918" s="93" t="n"/>
      <c r="D918" s="93" t="n"/>
      <c r="E918" s="93" t="n"/>
      <c r="F918" s="93" t="n"/>
      <c r="G918" s="93" t="n"/>
      <c r="H918" s="94" t="n"/>
    </row>
    <row r="919" ht="15" customHeight="1">
      <c r="A919" s="118" t="n"/>
      <c r="B919" s="93">
        <f>IF($A919="","",IF(TermCount=1,INDEX(TermLabels,1),IF(COUNT(TermEnds)=0,"",INDEX(TermLabels,MIN(TermCount,1+SUMPRODUCT(--(TermEnds&lt;&gt;""),--($A919&gt;TermEnds)))))))</f>
        <v/>
      </c>
      <c r="C919" s="93" t="n"/>
      <c r="D919" s="93" t="n"/>
      <c r="E919" s="93" t="n"/>
      <c r="F919" s="93" t="n"/>
      <c r="G919" s="93" t="n"/>
      <c r="H919" s="94" t="n"/>
    </row>
    <row r="920" ht="15" customHeight="1">
      <c r="A920" s="118" t="n"/>
      <c r="B920" s="93">
        <f>IF($A920="","",IF(TermCount=1,INDEX(TermLabels,1),IF(COUNT(TermEnds)=0,"",INDEX(TermLabels,MIN(TermCount,1+SUMPRODUCT(--(TermEnds&lt;&gt;""),--($A920&gt;TermEnds)))))))</f>
        <v/>
      </c>
      <c r="C920" s="93" t="n"/>
      <c r="D920" s="93" t="n"/>
      <c r="E920" s="93" t="n"/>
      <c r="F920" s="93" t="n"/>
      <c r="G920" s="93" t="n"/>
      <c r="H920" s="94" t="n"/>
    </row>
    <row r="921" ht="15" customHeight="1">
      <c r="A921" s="118" t="n"/>
      <c r="B921" s="93">
        <f>IF($A921="","",IF(TermCount=1,INDEX(TermLabels,1),IF(COUNT(TermEnds)=0,"",INDEX(TermLabels,MIN(TermCount,1+SUMPRODUCT(--(TermEnds&lt;&gt;""),--($A921&gt;TermEnds)))))))</f>
        <v/>
      </c>
      <c r="C921" s="93" t="n"/>
      <c r="D921" s="93" t="n"/>
      <c r="E921" s="93" t="n"/>
      <c r="F921" s="93" t="n"/>
      <c r="G921" s="93" t="n"/>
      <c r="H921" s="94" t="n"/>
    </row>
    <row r="922" ht="15" customHeight="1">
      <c r="A922" s="118" t="n"/>
      <c r="B922" s="93">
        <f>IF($A922="","",IF(TermCount=1,INDEX(TermLabels,1),IF(COUNT(TermEnds)=0,"",INDEX(TermLabels,MIN(TermCount,1+SUMPRODUCT(--(TermEnds&lt;&gt;""),--($A922&gt;TermEnds)))))))</f>
        <v/>
      </c>
      <c r="C922" s="93" t="n"/>
      <c r="D922" s="93" t="n"/>
      <c r="E922" s="93" t="n"/>
      <c r="F922" s="93" t="n"/>
      <c r="G922" s="93" t="n"/>
      <c r="H922" s="94" t="n"/>
    </row>
    <row r="923" ht="15" customHeight="1">
      <c r="A923" s="118" t="n"/>
      <c r="B923" s="93">
        <f>IF($A923="","",IF(TermCount=1,INDEX(TermLabels,1),IF(COUNT(TermEnds)=0,"",INDEX(TermLabels,MIN(TermCount,1+SUMPRODUCT(--(TermEnds&lt;&gt;""),--($A923&gt;TermEnds)))))))</f>
        <v/>
      </c>
      <c r="C923" s="93" t="n"/>
      <c r="D923" s="93" t="n"/>
      <c r="E923" s="93" t="n"/>
      <c r="F923" s="93" t="n"/>
      <c r="G923" s="93" t="n"/>
      <c r="H923" s="94" t="n"/>
    </row>
    <row r="924" ht="15" customHeight="1">
      <c r="A924" s="118" t="n"/>
      <c r="B924" s="93">
        <f>IF($A924="","",IF(TermCount=1,INDEX(TermLabels,1),IF(COUNT(TermEnds)=0,"",INDEX(TermLabels,MIN(TermCount,1+SUMPRODUCT(--(TermEnds&lt;&gt;""),--($A924&gt;TermEnds)))))))</f>
        <v/>
      </c>
      <c r="C924" s="93" t="n"/>
      <c r="D924" s="93" t="n"/>
      <c r="E924" s="93" t="n"/>
      <c r="F924" s="93" t="n"/>
      <c r="G924" s="93" t="n"/>
      <c r="H924" s="94" t="n"/>
    </row>
    <row r="925" ht="15" customHeight="1">
      <c r="A925" s="118" t="n"/>
      <c r="B925" s="93">
        <f>IF($A925="","",IF(TermCount=1,INDEX(TermLabels,1),IF(COUNT(TermEnds)=0,"",INDEX(TermLabels,MIN(TermCount,1+SUMPRODUCT(--(TermEnds&lt;&gt;""),--($A925&gt;TermEnds)))))))</f>
        <v/>
      </c>
      <c r="C925" s="93" t="n"/>
      <c r="D925" s="93" t="n"/>
      <c r="E925" s="93" t="n"/>
      <c r="F925" s="93" t="n"/>
      <c r="G925" s="93" t="n"/>
      <c r="H925" s="94" t="n"/>
    </row>
    <row r="926" ht="15" customHeight="1">
      <c r="A926" s="118" t="n"/>
      <c r="B926" s="93">
        <f>IF($A926="","",IF(TermCount=1,INDEX(TermLabels,1),IF(COUNT(TermEnds)=0,"",INDEX(TermLabels,MIN(TermCount,1+SUMPRODUCT(--(TermEnds&lt;&gt;""),--($A926&gt;TermEnds)))))))</f>
        <v/>
      </c>
      <c r="C926" s="93" t="n"/>
      <c r="D926" s="93" t="n"/>
      <c r="E926" s="93" t="n"/>
      <c r="F926" s="93" t="n"/>
      <c r="G926" s="93" t="n"/>
      <c r="H926" s="94" t="n"/>
    </row>
    <row r="927" ht="15" customHeight="1">
      <c r="A927" s="118" t="n"/>
      <c r="B927" s="93">
        <f>IF($A927="","",IF(TermCount=1,INDEX(TermLabels,1),IF(COUNT(TermEnds)=0,"",INDEX(TermLabels,MIN(TermCount,1+SUMPRODUCT(--(TermEnds&lt;&gt;""),--($A927&gt;TermEnds)))))))</f>
        <v/>
      </c>
      <c r="C927" s="93" t="n"/>
      <c r="D927" s="93" t="n"/>
      <c r="E927" s="93" t="n"/>
      <c r="F927" s="93" t="n"/>
      <c r="G927" s="93" t="n"/>
      <c r="H927" s="94" t="n"/>
    </row>
    <row r="928" ht="15" customHeight="1">
      <c r="A928" s="118" t="n"/>
      <c r="B928" s="93">
        <f>IF($A928="","",IF(TermCount=1,INDEX(TermLabels,1),IF(COUNT(TermEnds)=0,"",INDEX(TermLabels,MIN(TermCount,1+SUMPRODUCT(--(TermEnds&lt;&gt;""),--($A928&gt;TermEnds)))))))</f>
        <v/>
      </c>
      <c r="C928" s="93" t="n"/>
      <c r="D928" s="93" t="n"/>
      <c r="E928" s="93" t="n"/>
      <c r="F928" s="93" t="n"/>
      <c r="G928" s="93" t="n"/>
      <c r="H928" s="94" t="n"/>
    </row>
    <row r="929" ht="15" customHeight="1">
      <c r="A929" s="118" t="n"/>
      <c r="B929" s="93">
        <f>IF($A929="","",IF(TermCount=1,INDEX(TermLabels,1),IF(COUNT(TermEnds)=0,"",INDEX(TermLabels,MIN(TermCount,1+SUMPRODUCT(--(TermEnds&lt;&gt;""),--($A929&gt;TermEnds)))))))</f>
        <v/>
      </c>
      <c r="C929" s="93" t="n"/>
      <c r="D929" s="93" t="n"/>
      <c r="E929" s="93" t="n"/>
      <c r="F929" s="93" t="n"/>
      <c r="G929" s="93" t="n"/>
      <c r="H929" s="94" t="n"/>
    </row>
    <row r="930" ht="15" customHeight="1">
      <c r="A930" s="118" t="n"/>
      <c r="B930" s="93">
        <f>IF($A930="","",IF(TermCount=1,INDEX(TermLabels,1),IF(COUNT(TermEnds)=0,"",INDEX(TermLabels,MIN(TermCount,1+SUMPRODUCT(--(TermEnds&lt;&gt;""),--($A930&gt;TermEnds)))))))</f>
        <v/>
      </c>
      <c r="C930" s="93" t="n"/>
      <c r="D930" s="93" t="n"/>
      <c r="E930" s="93" t="n"/>
      <c r="F930" s="93" t="n"/>
      <c r="G930" s="93" t="n"/>
      <c r="H930" s="94" t="n"/>
    </row>
    <row r="931" ht="15" customHeight="1">
      <c r="A931" s="118" t="n"/>
      <c r="B931" s="93">
        <f>IF($A931="","",IF(TermCount=1,INDEX(TermLabels,1),IF(COUNT(TermEnds)=0,"",INDEX(TermLabels,MIN(TermCount,1+SUMPRODUCT(--(TermEnds&lt;&gt;""),--($A931&gt;TermEnds)))))))</f>
        <v/>
      </c>
      <c r="C931" s="93" t="n"/>
      <c r="D931" s="93" t="n"/>
      <c r="E931" s="93" t="n"/>
      <c r="F931" s="93" t="n"/>
      <c r="G931" s="93" t="n"/>
      <c r="H931" s="94" t="n"/>
    </row>
    <row r="932" ht="15" customHeight="1">
      <c r="A932" s="118" t="n"/>
      <c r="B932" s="93">
        <f>IF($A932="","",IF(TermCount=1,INDEX(TermLabels,1),IF(COUNT(TermEnds)=0,"",INDEX(TermLabels,MIN(TermCount,1+SUMPRODUCT(--(TermEnds&lt;&gt;""),--($A932&gt;TermEnds)))))))</f>
        <v/>
      </c>
      <c r="C932" s="93" t="n"/>
      <c r="D932" s="93" t="n"/>
      <c r="E932" s="93" t="n"/>
      <c r="F932" s="93" t="n"/>
      <c r="G932" s="93" t="n"/>
      <c r="H932" s="94" t="n"/>
    </row>
    <row r="933" ht="15" customHeight="1">
      <c r="A933" s="118" t="n"/>
      <c r="B933" s="93">
        <f>IF($A933="","",IF(TermCount=1,INDEX(TermLabels,1),IF(COUNT(TermEnds)=0,"",INDEX(TermLabels,MIN(TermCount,1+SUMPRODUCT(--(TermEnds&lt;&gt;""),--($A933&gt;TermEnds)))))))</f>
        <v/>
      </c>
      <c r="C933" s="93" t="n"/>
      <c r="D933" s="93" t="n"/>
      <c r="E933" s="93" t="n"/>
      <c r="F933" s="93" t="n"/>
      <c r="G933" s="93" t="n"/>
      <c r="H933" s="94" t="n"/>
    </row>
    <row r="934" ht="15" customHeight="1">
      <c r="A934" s="118" t="n"/>
      <c r="B934" s="93">
        <f>IF($A934="","",IF(TermCount=1,INDEX(TermLabels,1),IF(COUNT(TermEnds)=0,"",INDEX(TermLabels,MIN(TermCount,1+SUMPRODUCT(--(TermEnds&lt;&gt;""),--($A934&gt;TermEnds)))))))</f>
        <v/>
      </c>
      <c r="C934" s="93" t="n"/>
      <c r="D934" s="93" t="n"/>
      <c r="E934" s="93" t="n"/>
      <c r="F934" s="93" t="n"/>
      <c r="G934" s="93" t="n"/>
      <c r="H934" s="94" t="n"/>
    </row>
    <row r="935" ht="15" customHeight="1">
      <c r="A935" s="118" t="n"/>
      <c r="B935" s="93">
        <f>IF($A935="","",IF(TermCount=1,INDEX(TermLabels,1),IF(COUNT(TermEnds)=0,"",INDEX(TermLabels,MIN(TermCount,1+SUMPRODUCT(--(TermEnds&lt;&gt;""),--($A935&gt;TermEnds)))))))</f>
        <v/>
      </c>
      <c r="C935" s="93" t="n"/>
      <c r="D935" s="93" t="n"/>
      <c r="E935" s="93" t="n"/>
      <c r="F935" s="93" t="n"/>
      <c r="G935" s="93" t="n"/>
      <c r="H935" s="94" t="n"/>
    </row>
    <row r="936" ht="15" customHeight="1">
      <c r="A936" s="118" t="n"/>
      <c r="B936" s="93">
        <f>IF($A936="","",IF(TermCount=1,INDEX(TermLabels,1),IF(COUNT(TermEnds)=0,"",INDEX(TermLabels,MIN(TermCount,1+SUMPRODUCT(--(TermEnds&lt;&gt;""),--($A936&gt;TermEnds)))))))</f>
        <v/>
      </c>
      <c r="C936" s="93" t="n"/>
      <c r="D936" s="93" t="n"/>
      <c r="E936" s="93" t="n"/>
      <c r="F936" s="93" t="n"/>
      <c r="G936" s="93" t="n"/>
      <c r="H936" s="94" t="n"/>
    </row>
    <row r="937" ht="15" customHeight="1">
      <c r="A937" s="118" t="n"/>
      <c r="B937" s="93">
        <f>IF($A937="","",IF(TermCount=1,INDEX(TermLabels,1),IF(COUNT(TermEnds)=0,"",INDEX(TermLabels,MIN(TermCount,1+SUMPRODUCT(--(TermEnds&lt;&gt;""),--($A937&gt;TermEnds)))))))</f>
        <v/>
      </c>
      <c r="C937" s="93" t="n"/>
      <c r="D937" s="93" t="n"/>
      <c r="E937" s="93" t="n"/>
      <c r="F937" s="93" t="n"/>
      <c r="G937" s="93" t="n"/>
      <c r="H937" s="94" t="n"/>
    </row>
    <row r="938" ht="15" customHeight="1">
      <c r="A938" s="118" t="n"/>
      <c r="B938" s="93">
        <f>IF($A938="","",IF(TermCount=1,INDEX(TermLabels,1),IF(COUNT(TermEnds)=0,"",INDEX(TermLabels,MIN(TermCount,1+SUMPRODUCT(--(TermEnds&lt;&gt;""),--($A938&gt;TermEnds)))))))</f>
        <v/>
      </c>
      <c r="C938" s="93" t="n"/>
      <c r="D938" s="93" t="n"/>
      <c r="E938" s="93" t="n"/>
      <c r="F938" s="93" t="n"/>
      <c r="G938" s="93" t="n"/>
      <c r="H938" s="94" t="n"/>
    </row>
    <row r="939" ht="15" customHeight="1">
      <c r="A939" s="118" t="n"/>
      <c r="B939" s="93">
        <f>IF($A939="","",IF(TermCount=1,INDEX(TermLabels,1),IF(COUNT(TermEnds)=0,"",INDEX(TermLabels,MIN(TermCount,1+SUMPRODUCT(--(TermEnds&lt;&gt;""),--($A939&gt;TermEnds)))))))</f>
        <v/>
      </c>
      <c r="C939" s="93" t="n"/>
      <c r="D939" s="93" t="n"/>
      <c r="E939" s="93" t="n"/>
      <c r="F939" s="93" t="n"/>
      <c r="G939" s="93" t="n"/>
      <c r="H939" s="94" t="n"/>
    </row>
    <row r="940" ht="15" customHeight="1">
      <c r="A940" s="118" t="n"/>
      <c r="B940" s="93">
        <f>IF($A940="","",IF(TermCount=1,INDEX(TermLabels,1),IF(COUNT(TermEnds)=0,"",INDEX(TermLabels,MIN(TermCount,1+SUMPRODUCT(--(TermEnds&lt;&gt;""),--($A940&gt;TermEnds)))))))</f>
        <v/>
      </c>
      <c r="C940" s="93" t="n"/>
      <c r="D940" s="93" t="n"/>
      <c r="E940" s="93" t="n"/>
      <c r="F940" s="93" t="n"/>
      <c r="G940" s="93" t="n"/>
      <c r="H940" s="94" t="n"/>
    </row>
    <row r="941" ht="15" customHeight="1">
      <c r="A941" s="118" t="n"/>
      <c r="B941" s="93">
        <f>IF($A941="","",IF(TermCount=1,INDEX(TermLabels,1),IF(COUNT(TermEnds)=0,"",INDEX(TermLabels,MIN(TermCount,1+SUMPRODUCT(--(TermEnds&lt;&gt;""),--($A941&gt;TermEnds)))))))</f>
        <v/>
      </c>
      <c r="C941" s="93" t="n"/>
      <c r="D941" s="93" t="n"/>
      <c r="E941" s="93" t="n"/>
      <c r="F941" s="93" t="n"/>
      <c r="G941" s="93" t="n"/>
      <c r="H941" s="94" t="n"/>
    </row>
    <row r="942" ht="15" customHeight="1">
      <c r="A942" s="118" t="n"/>
      <c r="B942" s="93">
        <f>IF($A942="","",IF(TermCount=1,INDEX(TermLabels,1),IF(COUNT(TermEnds)=0,"",INDEX(TermLabels,MIN(TermCount,1+SUMPRODUCT(--(TermEnds&lt;&gt;""),--($A942&gt;TermEnds)))))))</f>
        <v/>
      </c>
      <c r="C942" s="93" t="n"/>
      <c r="D942" s="93" t="n"/>
      <c r="E942" s="93" t="n"/>
      <c r="F942" s="93" t="n"/>
      <c r="G942" s="93" t="n"/>
      <c r="H942" s="94" t="n"/>
    </row>
    <row r="943" ht="15" customHeight="1">
      <c r="A943" s="118" t="n"/>
      <c r="B943" s="93">
        <f>IF($A943="","",IF(TermCount=1,INDEX(TermLabels,1),IF(COUNT(TermEnds)=0,"",INDEX(TermLabels,MIN(TermCount,1+SUMPRODUCT(--(TermEnds&lt;&gt;""),--($A943&gt;TermEnds)))))))</f>
        <v/>
      </c>
      <c r="C943" s="93" t="n"/>
      <c r="D943" s="93" t="n"/>
      <c r="E943" s="93" t="n"/>
      <c r="F943" s="93" t="n"/>
      <c r="G943" s="93" t="n"/>
      <c r="H943" s="94" t="n"/>
    </row>
    <row r="944" ht="15" customHeight="1">
      <c r="A944" s="118" t="n"/>
      <c r="B944" s="93">
        <f>IF($A944="","",IF(TermCount=1,INDEX(TermLabels,1),IF(COUNT(TermEnds)=0,"",INDEX(TermLabels,MIN(TermCount,1+SUMPRODUCT(--(TermEnds&lt;&gt;""),--($A944&gt;TermEnds)))))))</f>
        <v/>
      </c>
      <c r="C944" s="93" t="n"/>
      <c r="D944" s="93" t="n"/>
      <c r="E944" s="93" t="n"/>
      <c r="F944" s="93" t="n"/>
      <c r="G944" s="93" t="n"/>
      <c r="H944" s="94" t="n"/>
    </row>
    <row r="945" ht="15" customHeight="1">
      <c r="A945" s="118" t="n"/>
      <c r="B945" s="93">
        <f>IF($A945="","",IF(TermCount=1,INDEX(TermLabels,1),IF(COUNT(TermEnds)=0,"",INDEX(TermLabels,MIN(TermCount,1+SUMPRODUCT(--(TermEnds&lt;&gt;""),--($A945&gt;TermEnds)))))))</f>
        <v/>
      </c>
      <c r="C945" s="93" t="n"/>
      <c r="D945" s="93" t="n"/>
      <c r="E945" s="93" t="n"/>
      <c r="F945" s="93" t="n"/>
      <c r="G945" s="93" t="n"/>
      <c r="H945" s="94" t="n"/>
    </row>
    <row r="946" ht="15" customHeight="1">
      <c r="A946" s="118" t="n"/>
      <c r="B946" s="93">
        <f>IF($A946="","",IF(TermCount=1,INDEX(TermLabels,1),IF(COUNT(TermEnds)=0,"",INDEX(TermLabels,MIN(TermCount,1+SUMPRODUCT(--(TermEnds&lt;&gt;""),--($A946&gt;TermEnds)))))))</f>
        <v/>
      </c>
      <c r="C946" s="93" t="n"/>
      <c r="D946" s="93" t="n"/>
      <c r="E946" s="93" t="n"/>
      <c r="F946" s="93" t="n"/>
      <c r="G946" s="93" t="n"/>
      <c r="H946" s="94" t="n"/>
    </row>
    <row r="947" ht="15" customHeight="1">
      <c r="A947" s="118" t="n"/>
      <c r="B947" s="93">
        <f>IF($A947="","",IF(TermCount=1,INDEX(TermLabels,1),IF(COUNT(TermEnds)=0,"",INDEX(TermLabels,MIN(TermCount,1+SUMPRODUCT(--(TermEnds&lt;&gt;""),--($A947&gt;TermEnds)))))))</f>
        <v/>
      </c>
      <c r="C947" s="93" t="n"/>
      <c r="D947" s="93" t="n"/>
      <c r="E947" s="93" t="n"/>
      <c r="F947" s="93" t="n"/>
      <c r="G947" s="93" t="n"/>
      <c r="H947" s="94" t="n"/>
    </row>
    <row r="948" ht="15" customHeight="1">
      <c r="A948" s="118" t="n"/>
      <c r="B948" s="93">
        <f>IF($A948="","",IF(TermCount=1,INDEX(TermLabels,1),IF(COUNT(TermEnds)=0,"",INDEX(TermLabels,MIN(TermCount,1+SUMPRODUCT(--(TermEnds&lt;&gt;""),--($A948&gt;TermEnds)))))))</f>
        <v/>
      </c>
      <c r="C948" s="93" t="n"/>
      <c r="D948" s="93" t="n"/>
      <c r="E948" s="93" t="n"/>
      <c r="F948" s="93" t="n"/>
      <c r="G948" s="93" t="n"/>
      <c r="H948" s="94" t="n"/>
    </row>
    <row r="949" ht="15" customHeight="1">
      <c r="A949" s="118" t="n"/>
      <c r="B949" s="93">
        <f>IF($A949="","",IF(TermCount=1,INDEX(TermLabels,1),IF(COUNT(TermEnds)=0,"",INDEX(TermLabels,MIN(TermCount,1+SUMPRODUCT(--(TermEnds&lt;&gt;""),--($A949&gt;TermEnds)))))))</f>
        <v/>
      </c>
      <c r="C949" s="93" t="n"/>
      <c r="D949" s="93" t="n"/>
      <c r="E949" s="93" t="n"/>
      <c r="F949" s="93" t="n"/>
      <c r="G949" s="93" t="n"/>
      <c r="H949" s="94" t="n"/>
    </row>
    <row r="950" ht="15" customHeight="1">
      <c r="A950" s="118" t="n"/>
      <c r="B950" s="93">
        <f>IF($A950="","",IF(TermCount=1,INDEX(TermLabels,1),IF(COUNT(TermEnds)=0,"",INDEX(TermLabels,MIN(TermCount,1+SUMPRODUCT(--(TermEnds&lt;&gt;""),--($A950&gt;TermEnds)))))))</f>
        <v/>
      </c>
      <c r="C950" s="93" t="n"/>
      <c r="D950" s="93" t="n"/>
      <c r="E950" s="93" t="n"/>
      <c r="F950" s="93" t="n"/>
      <c r="G950" s="93" t="n"/>
      <c r="H950" s="94" t="n"/>
    </row>
    <row r="951" ht="15" customHeight="1">
      <c r="A951" s="118" t="n"/>
      <c r="B951" s="93">
        <f>IF($A951="","",IF(TermCount=1,INDEX(TermLabels,1),IF(COUNT(TermEnds)=0,"",INDEX(TermLabels,MIN(TermCount,1+SUMPRODUCT(--(TermEnds&lt;&gt;""),--($A951&gt;TermEnds)))))))</f>
        <v/>
      </c>
      <c r="C951" s="93" t="n"/>
      <c r="D951" s="93" t="n"/>
      <c r="E951" s="93" t="n"/>
      <c r="F951" s="93" t="n"/>
      <c r="G951" s="93" t="n"/>
      <c r="H951" s="94" t="n"/>
    </row>
    <row r="952" ht="15" customHeight="1">
      <c r="A952" s="118" t="n"/>
      <c r="B952" s="93">
        <f>IF($A952="","",IF(TermCount=1,INDEX(TermLabels,1),IF(COUNT(TermEnds)=0,"",INDEX(TermLabels,MIN(TermCount,1+SUMPRODUCT(--(TermEnds&lt;&gt;""),--($A952&gt;TermEnds)))))))</f>
        <v/>
      </c>
      <c r="C952" s="93" t="n"/>
      <c r="D952" s="93" t="n"/>
      <c r="E952" s="93" t="n"/>
      <c r="F952" s="93" t="n"/>
      <c r="G952" s="93" t="n"/>
      <c r="H952" s="94" t="n"/>
    </row>
    <row r="953" ht="15" customHeight="1">
      <c r="A953" s="118" t="n"/>
      <c r="B953" s="93">
        <f>IF($A953="","",IF(TermCount=1,INDEX(TermLabels,1),IF(COUNT(TermEnds)=0,"",INDEX(TermLabels,MIN(TermCount,1+SUMPRODUCT(--(TermEnds&lt;&gt;""),--($A953&gt;TermEnds)))))))</f>
        <v/>
      </c>
      <c r="C953" s="93" t="n"/>
      <c r="D953" s="93" t="n"/>
      <c r="E953" s="93" t="n"/>
      <c r="F953" s="93" t="n"/>
      <c r="G953" s="93" t="n"/>
      <c r="H953" s="94" t="n"/>
    </row>
    <row r="954" ht="15" customHeight="1">
      <c r="A954" s="118" t="n"/>
      <c r="B954" s="93">
        <f>IF($A954="","",IF(TermCount=1,INDEX(TermLabels,1),IF(COUNT(TermEnds)=0,"",INDEX(TermLabels,MIN(TermCount,1+SUMPRODUCT(--(TermEnds&lt;&gt;""),--($A954&gt;TermEnds)))))))</f>
        <v/>
      </c>
      <c r="C954" s="93" t="n"/>
      <c r="D954" s="93" t="n"/>
      <c r="E954" s="93" t="n"/>
      <c r="F954" s="93" t="n"/>
      <c r="G954" s="93" t="n"/>
      <c r="H954" s="94" t="n"/>
    </row>
    <row r="955" ht="15" customHeight="1">
      <c r="A955" s="118" t="n"/>
      <c r="B955" s="93">
        <f>IF($A955="","",IF(TermCount=1,INDEX(TermLabels,1),IF(COUNT(TermEnds)=0,"",INDEX(TermLabels,MIN(TermCount,1+SUMPRODUCT(--(TermEnds&lt;&gt;""),--($A955&gt;TermEnds)))))))</f>
        <v/>
      </c>
      <c r="C955" s="93" t="n"/>
      <c r="D955" s="93" t="n"/>
      <c r="E955" s="93" t="n"/>
      <c r="F955" s="93" t="n"/>
      <c r="G955" s="93" t="n"/>
      <c r="H955" s="94" t="n"/>
    </row>
    <row r="956" ht="15" customHeight="1">
      <c r="A956" s="118" t="n"/>
      <c r="B956" s="93">
        <f>IF($A956="","",IF(TermCount=1,INDEX(TermLabels,1),IF(COUNT(TermEnds)=0,"",INDEX(TermLabels,MIN(TermCount,1+SUMPRODUCT(--(TermEnds&lt;&gt;""),--($A956&gt;TermEnds)))))))</f>
        <v/>
      </c>
      <c r="C956" s="93" t="n"/>
      <c r="D956" s="93" t="n"/>
      <c r="E956" s="93" t="n"/>
      <c r="F956" s="93" t="n"/>
      <c r="G956" s="93" t="n"/>
      <c r="H956" s="94" t="n"/>
    </row>
    <row r="957" ht="15" customHeight="1">
      <c r="A957" s="118" t="n"/>
      <c r="B957" s="93">
        <f>IF($A957="","",IF(TermCount=1,INDEX(TermLabels,1),IF(COUNT(TermEnds)=0,"",INDEX(TermLabels,MIN(TermCount,1+SUMPRODUCT(--(TermEnds&lt;&gt;""),--($A957&gt;TermEnds)))))))</f>
        <v/>
      </c>
      <c r="C957" s="93" t="n"/>
      <c r="D957" s="93" t="n"/>
      <c r="E957" s="93" t="n"/>
      <c r="F957" s="93" t="n"/>
      <c r="G957" s="93" t="n"/>
      <c r="H957" s="94" t="n"/>
    </row>
    <row r="958" ht="15" customHeight="1">
      <c r="A958" s="118" t="n"/>
      <c r="B958" s="93">
        <f>IF($A958="","",IF(TermCount=1,INDEX(TermLabels,1),IF(COUNT(TermEnds)=0,"",INDEX(TermLabels,MIN(TermCount,1+SUMPRODUCT(--(TermEnds&lt;&gt;""),--($A958&gt;TermEnds)))))))</f>
        <v/>
      </c>
      <c r="C958" s="93" t="n"/>
      <c r="D958" s="93" t="n"/>
      <c r="E958" s="93" t="n"/>
      <c r="F958" s="93" t="n"/>
      <c r="G958" s="93" t="n"/>
      <c r="H958" s="94" t="n"/>
    </row>
    <row r="959" ht="15" customHeight="1">
      <c r="A959" s="118" t="n"/>
      <c r="B959" s="93">
        <f>IF($A959="","",IF(TermCount=1,INDEX(TermLabels,1),IF(COUNT(TermEnds)=0,"",INDEX(TermLabels,MIN(TermCount,1+SUMPRODUCT(--(TermEnds&lt;&gt;""),--($A959&gt;TermEnds)))))))</f>
        <v/>
      </c>
      <c r="C959" s="93" t="n"/>
      <c r="D959" s="93" t="n"/>
      <c r="E959" s="93" t="n"/>
      <c r="F959" s="93" t="n"/>
      <c r="G959" s="93" t="n"/>
      <c r="H959" s="94" t="n"/>
    </row>
    <row r="960" ht="15" customHeight="1">
      <c r="A960" s="118" t="n"/>
      <c r="B960" s="93">
        <f>IF($A960="","",IF(TermCount=1,INDEX(TermLabels,1),IF(COUNT(TermEnds)=0,"",INDEX(TermLabels,MIN(TermCount,1+SUMPRODUCT(--(TermEnds&lt;&gt;""),--($A960&gt;TermEnds)))))))</f>
        <v/>
      </c>
      <c r="C960" s="93" t="n"/>
      <c r="D960" s="93" t="n"/>
      <c r="E960" s="93" t="n"/>
      <c r="F960" s="93" t="n"/>
      <c r="G960" s="93" t="n"/>
      <c r="H960" s="94" t="n"/>
    </row>
    <row r="961" ht="15" customHeight="1">
      <c r="A961" s="118" t="n"/>
      <c r="B961" s="93">
        <f>IF($A961="","",IF(TermCount=1,INDEX(TermLabels,1),IF(COUNT(TermEnds)=0,"",INDEX(TermLabels,MIN(TermCount,1+SUMPRODUCT(--(TermEnds&lt;&gt;""),--($A961&gt;TermEnds)))))))</f>
        <v/>
      </c>
      <c r="C961" s="93" t="n"/>
      <c r="D961" s="93" t="n"/>
      <c r="E961" s="93" t="n"/>
      <c r="F961" s="93" t="n"/>
      <c r="G961" s="93" t="n"/>
      <c r="H961" s="94" t="n"/>
    </row>
    <row r="962" ht="15" customHeight="1">
      <c r="A962" s="118" t="n"/>
      <c r="B962" s="93">
        <f>IF($A962="","",IF(TermCount=1,INDEX(TermLabels,1),IF(COUNT(TermEnds)=0,"",INDEX(TermLabels,MIN(TermCount,1+SUMPRODUCT(--(TermEnds&lt;&gt;""),--($A962&gt;TermEnds)))))))</f>
        <v/>
      </c>
      <c r="C962" s="93" t="n"/>
      <c r="D962" s="93" t="n"/>
      <c r="E962" s="93" t="n"/>
      <c r="F962" s="93" t="n"/>
      <c r="G962" s="93" t="n"/>
      <c r="H962" s="94" t="n"/>
    </row>
    <row r="963" ht="15" customHeight="1">
      <c r="A963" s="118" t="n"/>
      <c r="B963" s="93">
        <f>IF($A963="","",IF(TermCount=1,INDEX(TermLabels,1),IF(COUNT(TermEnds)=0,"",INDEX(TermLabels,MIN(TermCount,1+SUMPRODUCT(--(TermEnds&lt;&gt;""),--($A963&gt;TermEnds)))))))</f>
        <v/>
      </c>
      <c r="C963" s="93" t="n"/>
      <c r="D963" s="93" t="n"/>
      <c r="E963" s="93" t="n"/>
      <c r="F963" s="93" t="n"/>
      <c r="G963" s="93" t="n"/>
      <c r="H963" s="94" t="n"/>
    </row>
    <row r="964" ht="15" customHeight="1">
      <c r="A964" s="118" t="n"/>
      <c r="B964" s="93">
        <f>IF($A964="","",IF(TermCount=1,INDEX(TermLabels,1),IF(COUNT(TermEnds)=0,"",INDEX(TermLabels,MIN(TermCount,1+SUMPRODUCT(--(TermEnds&lt;&gt;""),--($A964&gt;TermEnds)))))))</f>
        <v/>
      </c>
      <c r="C964" s="93" t="n"/>
      <c r="D964" s="93" t="n"/>
      <c r="E964" s="93" t="n"/>
      <c r="F964" s="93" t="n"/>
      <c r="G964" s="93" t="n"/>
      <c r="H964" s="94" t="n"/>
    </row>
    <row r="965" ht="15" customHeight="1">
      <c r="A965" s="118" t="n"/>
      <c r="B965" s="93">
        <f>IF($A965="","",IF(TermCount=1,INDEX(TermLabels,1),IF(COUNT(TermEnds)=0,"",INDEX(TermLabels,MIN(TermCount,1+SUMPRODUCT(--(TermEnds&lt;&gt;""),--($A965&gt;TermEnds)))))))</f>
        <v/>
      </c>
      <c r="C965" s="93" t="n"/>
      <c r="D965" s="93" t="n"/>
      <c r="E965" s="93" t="n"/>
      <c r="F965" s="93" t="n"/>
      <c r="G965" s="93" t="n"/>
      <c r="H965" s="94" t="n"/>
    </row>
    <row r="966" ht="15" customHeight="1">
      <c r="A966" s="118" t="n"/>
      <c r="B966" s="93">
        <f>IF($A966="","",IF(TermCount=1,INDEX(TermLabels,1),IF(COUNT(TermEnds)=0,"",INDEX(TermLabels,MIN(TermCount,1+SUMPRODUCT(--(TermEnds&lt;&gt;""),--($A966&gt;TermEnds)))))))</f>
        <v/>
      </c>
      <c r="C966" s="93" t="n"/>
      <c r="D966" s="93" t="n"/>
      <c r="E966" s="93" t="n"/>
      <c r="F966" s="93" t="n"/>
      <c r="G966" s="93" t="n"/>
      <c r="H966" s="94" t="n"/>
    </row>
    <row r="967" ht="15" customHeight="1">
      <c r="A967" s="118" t="n"/>
      <c r="B967" s="93">
        <f>IF($A967="","",IF(TermCount=1,INDEX(TermLabels,1),IF(COUNT(TermEnds)=0,"",INDEX(TermLabels,MIN(TermCount,1+SUMPRODUCT(--(TermEnds&lt;&gt;""),--($A967&gt;TermEnds)))))))</f>
        <v/>
      </c>
      <c r="C967" s="93" t="n"/>
      <c r="D967" s="93" t="n"/>
      <c r="E967" s="93" t="n"/>
      <c r="F967" s="93" t="n"/>
      <c r="G967" s="93" t="n"/>
      <c r="H967" s="94" t="n"/>
    </row>
    <row r="968" ht="15" customHeight="1">
      <c r="A968" s="118" t="n"/>
      <c r="B968" s="93">
        <f>IF($A968="","",IF(TermCount=1,INDEX(TermLabels,1),IF(COUNT(TermEnds)=0,"",INDEX(TermLabels,MIN(TermCount,1+SUMPRODUCT(--(TermEnds&lt;&gt;""),--($A968&gt;TermEnds)))))))</f>
        <v/>
      </c>
      <c r="C968" s="93" t="n"/>
      <c r="D968" s="93" t="n"/>
      <c r="E968" s="93" t="n"/>
      <c r="F968" s="93" t="n"/>
      <c r="G968" s="93" t="n"/>
      <c r="H968" s="94" t="n"/>
    </row>
    <row r="969" ht="15" customHeight="1">
      <c r="A969" s="118" t="n"/>
      <c r="B969" s="93">
        <f>IF($A969="","",IF(TermCount=1,INDEX(TermLabels,1),IF(COUNT(TermEnds)=0,"",INDEX(TermLabels,MIN(TermCount,1+SUMPRODUCT(--(TermEnds&lt;&gt;""),--($A969&gt;TermEnds)))))))</f>
        <v/>
      </c>
      <c r="C969" s="93" t="n"/>
      <c r="D969" s="93" t="n"/>
      <c r="E969" s="93" t="n"/>
      <c r="F969" s="93" t="n"/>
      <c r="G969" s="93" t="n"/>
      <c r="H969" s="94" t="n"/>
    </row>
    <row r="970" ht="15" customHeight="1">
      <c r="A970" s="118" t="n"/>
      <c r="B970" s="93">
        <f>IF($A970="","",IF(TermCount=1,INDEX(TermLabels,1),IF(COUNT(TermEnds)=0,"",INDEX(TermLabels,MIN(TermCount,1+SUMPRODUCT(--(TermEnds&lt;&gt;""),--($A970&gt;TermEnds)))))))</f>
        <v/>
      </c>
      <c r="C970" s="93" t="n"/>
      <c r="D970" s="93" t="n"/>
      <c r="E970" s="93" t="n"/>
      <c r="F970" s="93" t="n"/>
      <c r="G970" s="93" t="n"/>
      <c r="H970" s="94" t="n"/>
    </row>
    <row r="971" ht="15" customHeight="1">
      <c r="A971" s="118" t="n"/>
      <c r="B971" s="93">
        <f>IF($A971="","",IF(TermCount=1,INDEX(TermLabels,1),IF(COUNT(TermEnds)=0,"",INDEX(TermLabels,MIN(TermCount,1+SUMPRODUCT(--(TermEnds&lt;&gt;""),--($A971&gt;TermEnds)))))))</f>
        <v/>
      </c>
      <c r="C971" s="93" t="n"/>
      <c r="D971" s="93" t="n"/>
      <c r="E971" s="93" t="n"/>
      <c r="F971" s="93" t="n"/>
      <c r="G971" s="93" t="n"/>
      <c r="H971" s="94" t="n"/>
    </row>
    <row r="972" ht="15" customHeight="1">
      <c r="A972" s="118" t="n"/>
      <c r="B972" s="93">
        <f>IF($A972="","",IF(TermCount=1,INDEX(TermLabels,1),IF(COUNT(TermEnds)=0,"",INDEX(TermLabels,MIN(TermCount,1+SUMPRODUCT(--(TermEnds&lt;&gt;""),--($A972&gt;TermEnds)))))))</f>
        <v/>
      </c>
      <c r="C972" s="93" t="n"/>
      <c r="D972" s="93" t="n"/>
      <c r="E972" s="93" t="n"/>
      <c r="F972" s="93" t="n"/>
      <c r="G972" s="93" t="n"/>
      <c r="H972" s="94" t="n"/>
    </row>
    <row r="973" ht="15" customHeight="1">
      <c r="A973" s="118" t="n"/>
      <c r="B973" s="93">
        <f>IF($A973="","",IF(TermCount=1,INDEX(TermLabels,1),IF(COUNT(TermEnds)=0,"",INDEX(TermLabels,MIN(TermCount,1+SUMPRODUCT(--(TermEnds&lt;&gt;""),--($A973&gt;TermEnds)))))))</f>
        <v/>
      </c>
      <c r="C973" s="93" t="n"/>
      <c r="D973" s="93" t="n"/>
      <c r="E973" s="93" t="n"/>
      <c r="F973" s="93" t="n"/>
      <c r="G973" s="93" t="n"/>
      <c r="H973" s="94" t="n"/>
    </row>
    <row r="974" ht="15" customHeight="1">
      <c r="A974" s="118" t="n"/>
      <c r="B974" s="93">
        <f>IF($A974="","",IF(TermCount=1,INDEX(TermLabels,1),IF(COUNT(TermEnds)=0,"",INDEX(TermLabels,MIN(TermCount,1+SUMPRODUCT(--(TermEnds&lt;&gt;""),--($A974&gt;TermEnds)))))))</f>
        <v/>
      </c>
      <c r="C974" s="93" t="n"/>
      <c r="D974" s="93" t="n"/>
      <c r="E974" s="93" t="n"/>
      <c r="F974" s="93" t="n"/>
      <c r="G974" s="93" t="n"/>
      <c r="H974" s="94" t="n"/>
    </row>
    <row r="975" ht="15" customHeight="1">
      <c r="A975" s="118" t="n"/>
      <c r="B975" s="93">
        <f>IF($A975="","",IF(TermCount=1,INDEX(TermLabels,1),IF(COUNT(TermEnds)=0,"",INDEX(TermLabels,MIN(TermCount,1+SUMPRODUCT(--(TermEnds&lt;&gt;""),--($A975&gt;TermEnds)))))))</f>
        <v/>
      </c>
      <c r="C975" s="93" t="n"/>
      <c r="D975" s="93" t="n"/>
      <c r="E975" s="93" t="n"/>
      <c r="F975" s="93" t="n"/>
      <c r="G975" s="93" t="n"/>
      <c r="H975" s="94" t="n"/>
    </row>
    <row r="976" ht="15" customHeight="1">
      <c r="A976" s="118" t="n"/>
      <c r="B976" s="93">
        <f>IF($A976="","",IF(TermCount=1,INDEX(TermLabels,1),IF(COUNT(TermEnds)=0,"",INDEX(TermLabels,MIN(TermCount,1+SUMPRODUCT(--(TermEnds&lt;&gt;""),--($A976&gt;TermEnds)))))))</f>
        <v/>
      </c>
      <c r="C976" s="93" t="n"/>
      <c r="D976" s="93" t="n"/>
      <c r="E976" s="93" t="n"/>
      <c r="F976" s="93" t="n"/>
      <c r="G976" s="93" t="n"/>
      <c r="H976" s="94" t="n"/>
    </row>
    <row r="977" ht="15" customHeight="1">
      <c r="A977" s="118" t="n"/>
      <c r="B977" s="93">
        <f>IF($A977="","",IF(TermCount=1,INDEX(TermLabels,1),IF(COUNT(TermEnds)=0,"",INDEX(TermLabels,MIN(TermCount,1+SUMPRODUCT(--(TermEnds&lt;&gt;""),--($A977&gt;TermEnds)))))))</f>
        <v/>
      </c>
      <c r="C977" s="93" t="n"/>
      <c r="D977" s="93" t="n"/>
      <c r="E977" s="93" t="n"/>
      <c r="F977" s="93" t="n"/>
      <c r="G977" s="93" t="n"/>
      <c r="H977" s="94" t="n"/>
    </row>
    <row r="978" ht="15" customHeight="1">
      <c r="A978" s="118" t="n"/>
      <c r="B978" s="93">
        <f>IF($A978="","",IF(TermCount=1,INDEX(TermLabels,1),IF(COUNT(TermEnds)=0,"",INDEX(TermLabels,MIN(TermCount,1+SUMPRODUCT(--(TermEnds&lt;&gt;""),--($A978&gt;TermEnds)))))))</f>
        <v/>
      </c>
      <c r="C978" s="93" t="n"/>
      <c r="D978" s="93" t="n"/>
      <c r="E978" s="93" t="n"/>
      <c r="F978" s="93" t="n"/>
      <c r="G978" s="93" t="n"/>
      <c r="H978" s="94" t="n"/>
    </row>
    <row r="979" ht="15" customHeight="1">
      <c r="A979" s="118" t="n"/>
      <c r="B979" s="93">
        <f>IF($A979="","",IF(TermCount=1,INDEX(TermLabels,1),IF(COUNT(TermEnds)=0,"",INDEX(TermLabels,MIN(TermCount,1+SUMPRODUCT(--(TermEnds&lt;&gt;""),--($A979&gt;TermEnds)))))))</f>
        <v/>
      </c>
      <c r="C979" s="93" t="n"/>
      <c r="D979" s="93" t="n"/>
      <c r="E979" s="93" t="n"/>
      <c r="F979" s="93" t="n"/>
      <c r="G979" s="93" t="n"/>
      <c r="H979" s="94" t="n"/>
    </row>
    <row r="980" ht="15" customHeight="1">
      <c r="A980" s="118" t="n"/>
      <c r="B980" s="93">
        <f>IF($A980="","",IF(TermCount=1,INDEX(TermLabels,1),IF(COUNT(TermEnds)=0,"",INDEX(TermLabels,MIN(TermCount,1+SUMPRODUCT(--(TermEnds&lt;&gt;""),--($A980&gt;TermEnds)))))))</f>
        <v/>
      </c>
      <c r="C980" s="93" t="n"/>
      <c r="D980" s="93" t="n"/>
      <c r="E980" s="93" t="n"/>
      <c r="F980" s="93" t="n"/>
      <c r="G980" s="93" t="n"/>
      <c r="H980" s="94" t="n"/>
    </row>
    <row r="981" ht="15" customHeight="1">
      <c r="A981" s="118" t="n"/>
      <c r="B981" s="93">
        <f>IF($A981="","",IF(TermCount=1,INDEX(TermLabels,1),IF(COUNT(TermEnds)=0,"",INDEX(TermLabels,MIN(TermCount,1+SUMPRODUCT(--(TermEnds&lt;&gt;""),--($A981&gt;TermEnds)))))))</f>
        <v/>
      </c>
      <c r="C981" s="93" t="n"/>
      <c r="D981" s="93" t="n"/>
      <c r="E981" s="93" t="n"/>
      <c r="F981" s="93" t="n"/>
      <c r="G981" s="93" t="n"/>
      <c r="H981" s="94" t="n"/>
    </row>
    <row r="982" ht="15" customHeight="1">
      <c r="A982" s="118" t="n"/>
      <c r="B982" s="93">
        <f>IF($A982="","",IF(TermCount=1,INDEX(TermLabels,1),IF(COUNT(TermEnds)=0,"",INDEX(TermLabels,MIN(TermCount,1+SUMPRODUCT(--(TermEnds&lt;&gt;""),--($A982&gt;TermEnds)))))))</f>
        <v/>
      </c>
      <c r="C982" s="93" t="n"/>
      <c r="D982" s="93" t="n"/>
      <c r="E982" s="93" t="n"/>
      <c r="F982" s="93" t="n"/>
      <c r="G982" s="93" t="n"/>
      <c r="H982" s="94" t="n"/>
    </row>
    <row r="983" ht="15" customHeight="1">
      <c r="A983" s="118" t="n"/>
      <c r="B983" s="93">
        <f>IF($A983="","",IF(TermCount=1,INDEX(TermLabels,1),IF(COUNT(TermEnds)=0,"",INDEX(TermLabels,MIN(TermCount,1+SUMPRODUCT(--(TermEnds&lt;&gt;""),--($A983&gt;TermEnds)))))))</f>
        <v/>
      </c>
      <c r="C983" s="93" t="n"/>
      <c r="D983" s="93" t="n"/>
      <c r="E983" s="93" t="n"/>
      <c r="F983" s="93" t="n"/>
      <c r="G983" s="93" t="n"/>
      <c r="H983" s="94" t="n"/>
    </row>
    <row r="984" ht="15" customHeight="1">
      <c r="A984" s="118" t="n"/>
      <c r="B984" s="93">
        <f>IF($A984="","",IF(TermCount=1,INDEX(TermLabels,1),IF(COUNT(TermEnds)=0,"",INDEX(TermLabels,MIN(TermCount,1+SUMPRODUCT(--(TermEnds&lt;&gt;""),--($A984&gt;TermEnds)))))))</f>
        <v/>
      </c>
      <c r="C984" s="93" t="n"/>
      <c r="D984" s="93" t="n"/>
      <c r="E984" s="93" t="n"/>
      <c r="F984" s="93" t="n"/>
      <c r="G984" s="93" t="n"/>
      <c r="H984" s="94" t="n"/>
    </row>
    <row r="985" ht="15" customHeight="1">
      <c r="A985" s="118" t="n"/>
      <c r="B985" s="93">
        <f>IF($A985="","",IF(TermCount=1,INDEX(TermLabels,1),IF(COUNT(TermEnds)=0,"",INDEX(TermLabels,MIN(TermCount,1+SUMPRODUCT(--(TermEnds&lt;&gt;""),--($A985&gt;TermEnds)))))))</f>
        <v/>
      </c>
      <c r="C985" s="93" t="n"/>
      <c r="D985" s="93" t="n"/>
      <c r="E985" s="93" t="n"/>
      <c r="F985" s="93" t="n"/>
      <c r="G985" s="93" t="n"/>
      <c r="H985" s="94" t="n"/>
    </row>
    <row r="986" ht="15" customHeight="1">
      <c r="A986" s="118" t="n"/>
      <c r="B986" s="93">
        <f>IF($A986="","",IF(TermCount=1,INDEX(TermLabels,1),IF(COUNT(TermEnds)=0,"",INDEX(TermLabels,MIN(TermCount,1+SUMPRODUCT(--(TermEnds&lt;&gt;""),--($A986&gt;TermEnds)))))))</f>
        <v/>
      </c>
      <c r="C986" s="93" t="n"/>
      <c r="D986" s="93" t="n"/>
      <c r="E986" s="93" t="n"/>
      <c r="F986" s="93" t="n"/>
      <c r="G986" s="93" t="n"/>
      <c r="H986" s="94" t="n"/>
    </row>
    <row r="987" ht="15" customHeight="1">
      <c r="A987" s="118" t="n"/>
      <c r="B987" s="93">
        <f>IF($A987="","",IF(TermCount=1,INDEX(TermLabels,1),IF(COUNT(TermEnds)=0,"",INDEX(TermLabels,MIN(TermCount,1+SUMPRODUCT(--(TermEnds&lt;&gt;""),--($A987&gt;TermEnds)))))))</f>
        <v/>
      </c>
      <c r="C987" s="93" t="n"/>
      <c r="D987" s="93" t="n"/>
      <c r="E987" s="93" t="n"/>
      <c r="F987" s="93" t="n"/>
      <c r="G987" s="93" t="n"/>
      <c r="H987" s="94" t="n"/>
    </row>
    <row r="988" ht="15" customHeight="1">
      <c r="A988" s="118" t="n"/>
      <c r="B988" s="93">
        <f>IF($A988="","",IF(TermCount=1,INDEX(TermLabels,1),IF(COUNT(TermEnds)=0,"",INDEX(TermLabels,MIN(TermCount,1+SUMPRODUCT(--(TermEnds&lt;&gt;""),--($A988&gt;TermEnds)))))))</f>
        <v/>
      </c>
      <c r="C988" s="93" t="n"/>
      <c r="D988" s="93" t="n"/>
      <c r="E988" s="93" t="n"/>
      <c r="F988" s="93" t="n"/>
      <c r="G988" s="93" t="n"/>
      <c r="H988" s="94" t="n"/>
    </row>
    <row r="989" ht="15" customHeight="1">
      <c r="A989" s="118" t="n"/>
      <c r="B989" s="93">
        <f>IF($A989="","",IF(TermCount=1,INDEX(TermLabels,1),IF(COUNT(TermEnds)=0,"",INDEX(TermLabels,MIN(TermCount,1+SUMPRODUCT(--(TermEnds&lt;&gt;""),--($A989&gt;TermEnds)))))))</f>
        <v/>
      </c>
      <c r="C989" s="93" t="n"/>
      <c r="D989" s="93" t="n"/>
      <c r="E989" s="93" t="n"/>
      <c r="F989" s="93" t="n"/>
      <c r="G989" s="93" t="n"/>
      <c r="H989" s="94" t="n"/>
    </row>
    <row r="990" ht="15" customHeight="1">
      <c r="A990" s="118" t="n"/>
      <c r="B990" s="93">
        <f>IF($A990="","",IF(TermCount=1,INDEX(TermLabels,1),IF(COUNT(TermEnds)=0,"",INDEX(TermLabels,MIN(TermCount,1+SUMPRODUCT(--(TermEnds&lt;&gt;""),--($A990&gt;TermEnds)))))))</f>
        <v/>
      </c>
      <c r="C990" s="93" t="n"/>
      <c r="D990" s="93" t="n"/>
      <c r="E990" s="93" t="n"/>
      <c r="F990" s="93" t="n"/>
      <c r="G990" s="93" t="n"/>
      <c r="H990" s="94" t="n"/>
    </row>
    <row r="991" ht="15" customHeight="1">
      <c r="A991" s="118" t="n"/>
      <c r="B991" s="93">
        <f>IF($A991="","",IF(TermCount=1,INDEX(TermLabels,1),IF(COUNT(TermEnds)=0,"",INDEX(TermLabels,MIN(TermCount,1+SUMPRODUCT(--(TermEnds&lt;&gt;""),--($A991&gt;TermEnds)))))))</f>
        <v/>
      </c>
      <c r="C991" s="93" t="n"/>
      <c r="D991" s="93" t="n"/>
      <c r="E991" s="93" t="n"/>
      <c r="F991" s="93" t="n"/>
      <c r="G991" s="93" t="n"/>
      <c r="H991" s="94" t="n"/>
    </row>
    <row r="992" ht="15" customHeight="1">
      <c r="A992" s="118" t="n"/>
      <c r="B992" s="93">
        <f>IF($A992="","",IF(TermCount=1,INDEX(TermLabels,1),IF(COUNT(TermEnds)=0,"",INDEX(TermLabels,MIN(TermCount,1+SUMPRODUCT(--(TermEnds&lt;&gt;""),--($A992&gt;TermEnds)))))))</f>
        <v/>
      </c>
      <c r="C992" s="93" t="n"/>
      <c r="D992" s="93" t="n"/>
      <c r="E992" s="93" t="n"/>
      <c r="F992" s="93" t="n"/>
      <c r="G992" s="93" t="n"/>
      <c r="H992" s="94" t="n"/>
    </row>
    <row r="993" ht="15" customHeight="1">
      <c r="A993" s="118" t="n"/>
      <c r="B993" s="93">
        <f>IF($A993="","",IF(TermCount=1,INDEX(TermLabels,1),IF(COUNT(TermEnds)=0,"",INDEX(TermLabels,MIN(TermCount,1+SUMPRODUCT(--(TermEnds&lt;&gt;""),--($A993&gt;TermEnds)))))))</f>
        <v/>
      </c>
      <c r="C993" s="93" t="n"/>
      <c r="D993" s="93" t="n"/>
      <c r="E993" s="93" t="n"/>
      <c r="F993" s="93" t="n"/>
      <c r="G993" s="93" t="n"/>
      <c r="H993" s="94" t="n"/>
    </row>
    <row r="994" ht="15" customHeight="1">
      <c r="A994" s="118" t="n"/>
      <c r="B994" s="93">
        <f>IF($A994="","",IF(TermCount=1,INDEX(TermLabels,1),IF(COUNT(TermEnds)=0,"",INDEX(TermLabels,MIN(TermCount,1+SUMPRODUCT(--(TermEnds&lt;&gt;""),--($A994&gt;TermEnds)))))))</f>
        <v/>
      </c>
      <c r="C994" s="93" t="n"/>
      <c r="D994" s="93" t="n"/>
      <c r="E994" s="93" t="n"/>
      <c r="F994" s="93" t="n"/>
      <c r="G994" s="93" t="n"/>
      <c r="H994" s="94" t="n"/>
    </row>
    <row r="995" ht="15" customHeight="1">
      <c r="A995" s="118" t="n"/>
      <c r="B995" s="93">
        <f>IF($A995="","",IF(TermCount=1,INDEX(TermLabels,1),IF(COUNT(TermEnds)=0,"",INDEX(TermLabels,MIN(TermCount,1+SUMPRODUCT(--(TermEnds&lt;&gt;""),--($A995&gt;TermEnds)))))))</f>
        <v/>
      </c>
      <c r="C995" s="93" t="n"/>
      <c r="D995" s="93" t="n"/>
      <c r="E995" s="93" t="n"/>
      <c r="F995" s="93" t="n"/>
      <c r="G995" s="93" t="n"/>
      <c r="H995" s="94" t="n"/>
    </row>
    <row r="996" ht="15" customHeight="1">
      <c r="A996" s="118" t="n"/>
      <c r="B996" s="93">
        <f>IF($A996="","",IF(TermCount=1,INDEX(TermLabels,1),IF(COUNT(TermEnds)=0,"",INDEX(TermLabels,MIN(TermCount,1+SUMPRODUCT(--(TermEnds&lt;&gt;""),--($A996&gt;TermEnds)))))))</f>
        <v/>
      </c>
      <c r="C996" s="93" t="n"/>
      <c r="D996" s="93" t="n"/>
      <c r="E996" s="93" t="n"/>
      <c r="F996" s="93" t="n"/>
      <c r="G996" s="93" t="n"/>
      <c r="H996" s="94" t="n"/>
    </row>
    <row r="997" ht="15" customHeight="1">
      <c r="A997" s="118" t="n"/>
      <c r="B997" s="93">
        <f>IF($A997="","",IF(TermCount=1,INDEX(TermLabels,1),IF(COUNT(TermEnds)=0,"",INDEX(TermLabels,MIN(TermCount,1+SUMPRODUCT(--(TermEnds&lt;&gt;""),--($A997&gt;TermEnds)))))))</f>
        <v/>
      </c>
      <c r="C997" s="93" t="n"/>
      <c r="D997" s="93" t="n"/>
      <c r="E997" s="93" t="n"/>
      <c r="F997" s="93" t="n"/>
      <c r="G997" s="93" t="n"/>
      <c r="H997" s="94" t="n"/>
    </row>
    <row r="998" ht="15" customHeight="1">
      <c r="A998" s="118" t="n"/>
      <c r="B998" s="93">
        <f>IF($A998="","",IF(TermCount=1,INDEX(TermLabels,1),IF(COUNT(TermEnds)=0,"",INDEX(TermLabels,MIN(TermCount,1+SUMPRODUCT(--(TermEnds&lt;&gt;""),--($A998&gt;TermEnds)))))))</f>
        <v/>
      </c>
      <c r="C998" s="93" t="n"/>
      <c r="D998" s="93" t="n"/>
      <c r="E998" s="93" t="n"/>
      <c r="F998" s="93" t="n"/>
      <c r="G998" s="93" t="n"/>
      <c r="H998" s="94" t="n"/>
    </row>
    <row r="999" ht="15" customHeight="1">
      <c r="A999" s="118" t="n"/>
      <c r="B999" s="93">
        <f>IF($A999="","",IF(TermCount=1,INDEX(TermLabels,1),IF(COUNT(TermEnds)=0,"",INDEX(TermLabels,MIN(TermCount,1+SUMPRODUCT(--(TermEnds&lt;&gt;""),--($A999&gt;TermEnds)))))))</f>
        <v/>
      </c>
      <c r="C999" s="93" t="n"/>
      <c r="D999" s="93" t="n"/>
      <c r="E999" s="93" t="n"/>
      <c r="F999" s="93" t="n"/>
      <c r="G999" s="93" t="n"/>
      <c r="H999" s="94" t="n"/>
    </row>
    <row r="1000" ht="15" customHeight="1">
      <c r="A1000" s="118" t="n"/>
      <c r="B1000" s="93">
        <f>IF($A1000="","",IF(TermCount=1,INDEX(TermLabels,1),IF(COUNT(TermEnds)=0,"",INDEX(TermLabels,MIN(TermCount,1+SUMPRODUCT(--(TermEnds&lt;&gt;""),--($A1000&gt;TermEnds)))))))</f>
        <v/>
      </c>
      <c r="C1000" s="93" t="n"/>
      <c r="D1000" s="93" t="n"/>
      <c r="E1000" s="93" t="n"/>
      <c r="F1000" s="93" t="n"/>
      <c r="G1000" s="93" t="n"/>
      <c r="H1000" s="94" t="n"/>
    </row>
    <row r="1001" ht="15" customHeight="1">
      <c r="A1001" s="118" t="n"/>
      <c r="B1001" s="93">
        <f>IF($A1001="","",IF(TermCount=1,INDEX(TermLabels,1),IF(COUNT(TermEnds)=0,"",INDEX(TermLabels,MIN(TermCount,1+SUMPRODUCT(--(TermEnds&lt;&gt;""),--($A1001&gt;TermEnds)))))))</f>
        <v/>
      </c>
      <c r="C1001" s="93" t="n"/>
      <c r="D1001" s="93" t="n"/>
      <c r="E1001" s="93" t="n"/>
      <c r="F1001" s="93" t="n"/>
      <c r="G1001" s="93" t="n"/>
      <c r="H1001" s="94" t="n"/>
    </row>
    <row r="1002" ht="15" customHeight="1">
      <c r="A1002" s="118" t="n"/>
      <c r="B1002" s="93">
        <f>IF($A1002="","",IF(TermCount=1,INDEX(TermLabels,1),IF(COUNT(TermEnds)=0,"",INDEX(TermLabels,MIN(TermCount,1+SUMPRODUCT(--(TermEnds&lt;&gt;""),--($A1002&gt;TermEnds)))))))</f>
        <v/>
      </c>
      <c r="C1002" s="93" t="n"/>
      <c r="D1002" s="93" t="n"/>
      <c r="E1002" s="93" t="n"/>
      <c r="F1002" s="93" t="n"/>
      <c r="G1002" s="93" t="n"/>
      <c r="H1002" s="94" t="n"/>
    </row>
    <row r="1003" ht="15" customHeight="1">
      <c r="A1003" s="118" t="n"/>
      <c r="B1003" s="93">
        <f>IF($A1003="","",IF(TermCount=1,INDEX(TermLabels,1),IF(COUNT(TermEnds)=0,"",INDEX(TermLabels,MIN(TermCount,1+SUMPRODUCT(--(TermEnds&lt;&gt;""),--($A1003&gt;TermEnds)))))))</f>
        <v/>
      </c>
      <c r="C1003" s="93" t="n"/>
      <c r="D1003" s="93" t="n"/>
      <c r="E1003" s="93" t="n"/>
      <c r="F1003" s="93" t="n"/>
      <c r="G1003" s="93" t="n"/>
      <c r="H1003" s="94" t="n"/>
    </row>
    <row r="1004" ht="15" customHeight="1">
      <c r="A1004" s="118" t="n"/>
      <c r="B1004" s="93">
        <f>IF($A1004="","",IF(TermCount=1,INDEX(TermLabels,1),IF(COUNT(TermEnds)=0,"",INDEX(TermLabels,MIN(TermCount,1+SUMPRODUCT(--(TermEnds&lt;&gt;""),--($A1004&gt;TermEnds)))))))</f>
        <v/>
      </c>
      <c r="C1004" s="93" t="n"/>
      <c r="D1004" s="93" t="n"/>
      <c r="E1004" s="93" t="n"/>
      <c r="F1004" s="93" t="n"/>
      <c r="G1004" s="93" t="n"/>
      <c r="H1004" s="94" t="n"/>
    </row>
    <row r="1005" ht="15" customHeight="1">
      <c r="A1005" s="118" t="n"/>
      <c r="B1005" s="93">
        <f>IF($A1005="","",IF(TermCount=1,INDEX(TermLabels,1),IF(COUNT(TermEnds)=0,"",INDEX(TermLabels,MIN(TermCount,1+SUMPRODUCT(--(TermEnds&lt;&gt;""),--($A1005&gt;TermEnds)))))))</f>
        <v/>
      </c>
      <c r="C1005" s="93" t="n"/>
      <c r="D1005" s="93" t="n"/>
      <c r="E1005" s="93" t="n"/>
      <c r="F1005" s="93" t="n"/>
      <c r="G1005" s="93" t="n"/>
      <c r="H1005" s="94" t="n"/>
    </row>
    <row r="1006" ht="15" customHeight="1">
      <c r="A1006" s="118" t="n"/>
      <c r="B1006" s="93">
        <f>IF($A1006="","",IF(TermCount=1,INDEX(TermLabels,1),IF(COUNT(TermEnds)=0,"",INDEX(TermLabels,MIN(TermCount,1+SUMPRODUCT(--(TermEnds&lt;&gt;""),--($A1006&gt;TermEnds)))))))</f>
        <v/>
      </c>
      <c r="C1006" s="93" t="n"/>
      <c r="D1006" s="93" t="n"/>
      <c r="E1006" s="93" t="n"/>
      <c r="F1006" s="93" t="n"/>
      <c r="G1006" s="93" t="n"/>
      <c r="H1006" s="94" t="n"/>
    </row>
    <row r="1007" ht="15" customHeight="1">
      <c r="A1007" s="118" t="n"/>
      <c r="B1007" s="93">
        <f>IF($A1007="","",IF(TermCount=1,INDEX(TermLabels,1),IF(COUNT(TermEnds)=0,"",INDEX(TermLabels,MIN(TermCount,1+SUMPRODUCT(--(TermEnds&lt;&gt;""),--($A1007&gt;TermEnds)))))))</f>
        <v/>
      </c>
      <c r="C1007" s="93" t="n"/>
      <c r="D1007" s="93" t="n"/>
      <c r="E1007" s="93" t="n"/>
      <c r="F1007" s="93" t="n"/>
      <c r="G1007" s="93" t="n"/>
      <c r="H1007" s="94" t="n"/>
    </row>
    <row r="1008" ht="15" customHeight="1">
      <c r="A1008" s="118" t="n"/>
      <c r="B1008" s="93">
        <f>IF($A1008="","",IF(TermCount=1,INDEX(TermLabels,1),IF(COUNT(TermEnds)=0,"",INDEX(TermLabels,MIN(TermCount,1+SUMPRODUCT(--(TermEnds&lt;&gt;""),--($A1008&gt;TermEnds)))))))</f>
        <v/>
      </c>
      <c r="C1008" s="93" t="n"/>
      <c r="D1008" s="93" t="n"/>
      <c r="E1008" s="93" t="n"/>
      <c r="F1008" s="93" t="n"/>
      <c r="G1008" s="93" t="n"/>
      <c r="H1008" s="94" t="n"/>
    </row>
    <row r="1009" ht="15" customHeight="1">
      <c r="A1009" s="118" t="n"/>
      <c r="B1009" s="93">
        <f>IF($A1009="","",IF(TermCount=1,INDEX(TermLabels,1),IF(COUNT(TermEnds)=0,"",INDEX(TermLabels,MIN(TermCount,1+SUMPRODUCT(--(TermEnds&lt;&gt;""),--($A1009&gt;TermEnds)))))))</f>
        <v/>
      </c>
      <c r="C1009" s="93" t="n"/>
      <c r="D1009" s="93" t="n"/>
      <c r="E1009" s="93" t="n"/>
      <c r="F1009" s="93" t="n"/>
      <c r="G1009" s="93" t="n"/>
      <c r="H1009" s="94" t="n"/>
    </row>
    <row r="1010" ht="15" customHeight="1">
      <c r="A1010" s="118" t="n"/>
      <c r="B1010" s="93">
        <f>IF($A1010="","",IF(TermCount=1,INDEX(TermLabels,1),IF(COUNT(TermEnds)=0,"",INDEX(TermLabels,MIN(TermCount,1+SUMPRODUCT(--(TermEnds&lt;&gt;""),--($A1010&gt;TermEnds)))))))</f>
        <v/>
      </c>
      <c r="C1010" s="93" t="n"/>
      <c r="D1010" s="93" t="n"/>
      <c r="E1010" s="93" t="n"/>
      <c r="F1010" s="93" t="n"/>
      <c r="G1010" s="93" t="n"/>
      <c r="H1010" s="94" t="n"/>
    </row>
    <row r="1011" ht="15" customHeight="1">
      <c r="A1011" s="118" t="n"/>
      <c r="B1011" s="93">
        <f>IF($A1011="","",IF(TermCount=1,INDEX(TermLabels,1),IF(COUNT(TermEnds)=0,"",INDEX(TermLabels,MIN(TermCount,1+SUMPRODUCT(--(TermEnds&lt;&gt;""),--($A1011&gt;TermEnds)))))))</f>
        <v/>
      </c>
      <c r="C1011" s="93" t="n"/>
      <c r="D1011" s="93" t="n"/>
      <c r="E1011" s="93" t="n"/>
      <c r="F1011" s="93" t="n"/>
      <c r="G1011" s="93" t="n"/>
      <c r="H1011" s="94" t="n"/>
    </row>
    <row r="1012" ht="15" customHeight="1">
      <c r="A1012" s="118" t="n"/>
      <c r="B1012" s="93">
        <f>IF($A1012="","",IF(TermCount=1,INDEX(TermLabels,1),IF(COUNT(TermEnds)=0,"",INDEX(TermLabels,MIN(TermCount,1+SUMPRODUCT(--(TermEnds&lt;&gt;""),--($A1012&gt;TermEnds)))))))</f>
        <v/>
      </c>
      <c r="C1012" s="93" t="n"/>
      <c r="D1012" s="93" t="n"/>
      <c r="E1012" s="93" t="n"/>
      <c r="F1012" s="93" t="n"/>
      <c r="G1012" s="93" t="n"/>
      <c r="H1012" s="94" t="n"/>
    </row>
    <row r="1013" ht="15" customHeight="1">
      <c r="A1013" s="118" t="n"/>
      <c r="B1013" s="93">
        <f>IF($A1013="","",IF(TermCount=1,INDEX(TermLabels,1),IF(COUNT(TermEnds)=0,"",INDEX(TermLabels,MIN(TermCount,1+SUMPRODUCT(--(TermEnds&lt;&gt;""),--($A1013&gt;TermEnds)))))))</f>
        <v/>
      </c>
      <c r="C1013" s="93" t="n"/>
      <c r="D1013" s="93" t="n"/>
      <c r="E1013" s="93" t="n"/>
      <c r="F1013" s="93" t="n"/>
      <c r="G1013" s="93" t="n"/>
      <c r="H1013" s="94" t="n"/>
    </row>
    <row r="1014" ht="15" customHeight="1">
      <c r="A1014" s="118" t="n"/>
      <c r="B1014" s="93">
        <f>IF($A1014="","",IF(TermCount=1,INDEX(TermLabels,1),IF(COUNT(TermEnds)=0,"",INDEX(TermLabels,MIN(TermCount,1+SUMPRODUCT(--(TermEnds&lt;&gt;""),--($A1014&gt;TermEnds)))))))</f>
        <v/>
      </c>
      <c r="C1014" s="93" t="n"/>
      <c r="D1014" s="93" t="n"/>
      <c r="E1014" s="93" t="n"/>
      <c r="F1014" s="93" t="n"/>
      <c r="G1014" s="93" t="n"/>
      <c r="H1014" s="94" t="n"/>
    </row>
    <row r="1015" ht="15" customHeight="1">
      <c r="A1015" s="118" t="n"/>
      <c r="B1015" s="93">
        <f>IF($A1015="","",IF(TermCount=1,INDEX(TermLabels,1),IF(COUNT(TermEnds)=0,"",INDEX(TermLabels,MIN(TermCount,1+SUMPRODUCT(--(TermEnds&lt;&gt;""),--($A1015&gt;TermEnds)))))))</f>
        <v/>
      </c>
      <c r="C1015" s="93" t="n"/>
      <c r="D1015" s="93" t="n"/>
      <c r="E1015" s="93" t="n"/>
      <c r="F1015" s="93" t="n"/>
      <c r="G1015" s="93" t="n"/>
      <c r="H1015" s="94" t="n"/>
    </row>
    <row r="1016" ht="15" customHeight="1">
      <c r="A1016" s="118" t="n"/>
      <c r="B1016" s="93">
        <f>IF($A1016="","",IF(TermCount=1,INDEX(TermLabels,1),IF(COUNT(TermEnds)=0,"",INDEX(TermLabels,MIN(TermCount,1+SUMPRODUCT(--(TermEnds&lt;&gt;""),--($A1016&gt;TermEnds)))))))</f>
        <v/>
      </c>
      <c r="C1016" s="93" t="n"/>
      <c r="D1016" s="93" t="n"/>
      <c r="E1016" s="93" t="n"/>
      <c r="F1016" s="93" t="n"/>
      <c r="G1016" s="93" t="n"/>
      <c r="H1016" s="94" t="n"/>
    </row>
    <row r="1017" ht="15" customHeight="1">
      <c r="A1017" s="118" t="n"/>
      <c r="B1017" s="93">
        <f>IF($A1017="","",IF(TermCount=1,INDEX(TermLabels,1),IF(COUNT(TermEnds)=0,"",INDEX(TermLabels,MIN(TermCount,1+SUMPRODUCT(--(TermEnds&lt;&gt;""),--($A1017&gt;TermEnds)))))))</f>
        <v/>
      </c>
      <c r="C1017" s="93" t="n"/>
      <c r="D1017" s="93" t="n"/>
      <c r="E1017" s="93" t="n"/>
      <c r="F1017" s="93" t="n"/>
      <c r="G1017" s="93" t="n"/>
      <c r="H1017" s="94" t="n"/>
    </row>
    <row r="1018" ht="15" customHeight="1">
      <c r="A1018" s="118" t="n"/>
      <c r="B1018" s="93">
        <f>IF($A1018="","",IF(TermCount=1,INDEX(TermLabels,1),IF(COUNT(TermEnds)=0,"",INDEX(TermLabels,MIN(TermCount,1+SUMPRODUCT(--(TermEnds&lt;&gt;""),--($A1018&gt;TermEnds)))))))</f>
        <v/>
      </c>
      <c r="C1018" s="93" t="n"/>
      <c r="D1018" s="93" t="n"/>
      <c r="E1018" s="93" t="n"/>
      <c r="F1018" s="93" t="n"/>
      <c r="G1018" s="93" t="n"/>
      <c r="H1018" s="94" t="n"/>
    </row>
  </sheetData>
  <mergeCells count="9">
    <mergeCell ref="A4:H4"/>
    <mergeCell ref="G9:H9"/>
    <mergeCell ref="A15:H15"/>
    <mergeCell ref="B1:D1"/>
    <mergeCell ref="F1:H1"/>
    <mergeCell ref="B3:H3"/>
    <mergeCell ref="A8:H8"/>
    <mergeCell ref="B2:D2"/>
    <mergeCell ref="A17:H17"/>
  </mergeCells>
  <conditionalFormatting sqref="A19:H1018">
    <cfRule type="expression" priority="1" dxfId="3" stopIfTrue="0">
      <formula>MOD(ROW()-19,2)=1</formula>
    </cfRule>
  </conditionalFormatting>
  <conditionalFormatting sqref="C19:G1018">
    <cfRule type="expression" priority="2" dxfId="4" stopIfTrue="0">
      <formula>AND(ISNUMBER(C19),C19&lt;PassMark)</formula>
    </cfRule>
  </conditionalFormatting>
  <dataValidations count="3">
    <dataValidation sqref="B19:B1018" showDropDown="0" showInputMessage="0" showErrorMessage="0" allowBlank="1" type="list">
      <formula1>=TermLabels</formula1>
    </dataValidation>
    <dataValidation sqref="C7:G7" showDropDown="0" showInputMessage="0" showErrorMessage="0" allowBlank="1" errorTitle="Drop lowest" error="You can drop up to 3 scores per category per term." type="whole" errorStyle="warning" operator="between">
      <formula1>0</formula1>
      <formula2>3</formula2>
    </dataValidation>
    <dataValidation sqref="C19:G1018" showDropDown="0" showInputMessage="1" showErrorMessage="1" allowBlank="1" errorTitle="Type a plain number" error="Scores go in as plain numbers, like 89 — not with a % sign. (Excel turns &quot;89%&quot; into 0.89, which the grading scale reads as 0.)" promptTitle="Grade entry" prompt="Type the score as a plain number (e.g. 89). No % sign." type="custom">
      <formula1>OR(C19=0,AND(C19&gt;=1,C19&lt;=1000))</formula1>
    </dataValidation>
  </dataValidation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2026-08-17T17:54:17Z</dcterms:created>
  <dcterms:modified xmlns:dcterms="http://purl.org/dc/terms/" xmlns:xsi="http://www.w3.org/2001/XMLSchema-instance" xsi:type="dcterms:W3CDTF">2026-08-18T21:27:06Z</dcterms:modified>
</cp:coreProperties>
</file>